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501"/>
  <workbookPr/>
  <mc:AlternateContent xmlns:mc="http://schemas.openxmlformats.org/markup-compatibility/2006">
    <mc:Choice Requires="x15">
      <x15ac:absPath xmlns:x15ac="http://schemas.microsoft.com/office/spreadsheetml/2010/11/ac" url="C:\Users\Administrator\Desktop\各科目底稿\43如何制作一张试算平衡表\"/>
    </mc:Choice>
  </mc:AlternateContent>
  <xr:revisionPtr revIDLastSave="0" documentId="13_ncr:1_{2B41546A-DC2D-45A3-971A-4101135C86B8}" xr6:coauthVersionLast="47" xr6:coauthVersionMax="47" xr10:uidLastSave="{00000000-0000-0000-0000-000000000000}"/>
  <bookViews>
    <workbookView xWindow="-120" yWindow="-120" windowWidth="21840" windowHeight="13140" tabRatio="757" activeTab="6" xr2:uid="{00000000-000D-0000-FFFF-FFFF00000000}"/>
  </bookViews>
  <sheets>
    <sheet name="资产负债表" sheetId="2" r:id="rId1"/>
    <sheet name="资产负债表（续）" sheetId="3" r:id="rId2"/>
    <sheet name="利润表" sheetId="4" r:id="rId3"/>
    <sheet name="现金流量表" sheetId="5" r:id="rId4"/>
    <sheet name="所有者权益变动表" sheetId="6" r:id="rId5"/>
    <sheet name="调整分录-上期" sheetId="7" r:id="rId6"/>
    <sheet name="TB-上期" sheetId="1" r:id="rId7"/>
    <sheet name="调整分录-本期" sheetId="8" r:id="rId8"/>
    <sheet name="TB-本期" sheetId="9" r:id="rId9"/>
    <sheet name="20211231调整分录" sheetId="10" r:id="rId10"/>
    <sheet name="20211231" sheetId="11" r:id="rId11"/>
  </sheets>
  <externalReferences>
    <externalReference r:id="rId12"/>
  </externalReferences>
  <definedNames>
    <definedName name="_xlnm._FilterDatabase" localSheetId="10" hidden="1">'20211231'!$A$2:$BE$183</definedName>
    <definedName name="_xlnm._FilterDatabase" localSheetId="9" hidden="1">'20211231调整分录'!$A$1:$A$139</definedName>
    <definedName name="_xlnm._FilterDatabase" localSheetId="8" hidden="1">'TB-本期'!$A$2:$BE$183</definedName>
    <definedName name="_xlnm._FilterDatabase" localSheetId="6" hidden="1">'TB-上期'!$A$2:$BE$183</definedName>
    <definedName name="_xlnm._FilterDatabase" localSheetId="7" hidden="1">'调整分录-本期'!$A$1:$A$139</definedName>
    <definedName name="_xlnm._FilterDatabase" localSheetId="5" hidden="1">'调整分录-上期'!$A$1:$A$139</definedName>
    <definedName name="_xlnm.Print_Area" localSheetId="2">利润表!$A$1:$D$68</definedName>
    <definedName name="_xlnm.Print_Area" localSheetId="4">所有者权益变动表!$A$1:$Y$35</definedName>
    <definedName name="_xlnm.Print_Area" localSheetId="3">现金流量表!$A$1:$D$62</definedName>
    <definedName name="_xlnm.Print_Area" localSheetId="0">资产负债表!$A$1:$G$48</definedName>
    <definedName name="_xlnm.Print_Area" localSheetId="1">'资产负债表（续）'!$A$1:$D$58</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6" i="2" l="1"/>
  <c r="BD182" i="11"/>
  <c r="BC182" i="11"/>
  <c r="BB182" i="11"/>
  <c r="BD181" i="11"/>
  <c r="BC181" i="11"/>
  <c r="BB181" i="11"/>
  <c r="BE181" i="11" s="1"/>
  <c r="BD180" i="11"/>
  <c r="BC180" i="11"/>
  <c r="BB180" i="11"/>
  <c r="BE180" i="11" s="1"/>
  <c r="BD179" i="11"/>
  <c r="BC179" i="11"/>
  <c r="BB179" i="11"/>
  <c r="BE179" i="11" s="1"/>
  <c r="BD178" i="11"/>
  <c r="BC178" i="11"/>
  <c r="BB178" i="11"/>
  <c r="BE178" i="11" s="1"/>
  <c r="D178" i="11"/>
  <c r="BD177" i="11"/>
  <c r="BC177" i="11"/>
  <c r="BE177" i="11" s="1"/>
  <c r="BB177" i="11"/>
  <c r="BD176" i="11"/>
  <c r="BC176" i="11"/>
  <c r="BE176" i="11" s="1"/>
  <c r="BB176" i="11"/>
  <c r="BD174" i="11"/>
  <c r="BC174" i="11"/>
  <c r="BB174" i="11"/>
  <c r="BE173" i="11"/>
  <c r="BD173" i="11"/>
  <c r="BC173" i="11"/>
  <c r="BB173" i="11"/>
  <c r="BE172" i="11"/>
  <c r="BD172" i="11"/>
  <c r="BC172" i="11"/>
  <c r="BB172" i="11"/>
  <c r="BE171" i="11"/>
  <c r="BD171" i="11"/>
  <c r="BC171" i="11"/>
  <c r="BB171" i="11"/>
  <c r="BE170" i="11"/>
  <c r="BD170" i="11"/>
  <c r="BC170" i="11"/>
  <c r="BB170" i="11"/>
  <c r="BE169" i="11"/>
  <c r="BD169" i="11"/>
  <c r="BC169" i="11"/>
  <c r="BB169" i="11"/>
  <c r="BD168" i="11"/>
  <c r="BC168" i="11"/>
  <c r="D168" i="11"/>
  <c r="BB168" i="11" s="1"/>
  <c r="BE168" i="11" s="1"/>
  <c r="BE166" i="11"/>
  <c r="BD166" i="11"/>
  <c r="BC166" i="11"/>
  <c r="BB166" i="11"/>
  <c r="BE165" i="11"/>
  <c r="BD165" i="11"/>
  <c r="BC165" i="11"/>
  <c r="BB165" i="11"/>
  <c r="BD164" i="11"/>
  <c r="BC164" i="11"/>
  <c r="D164" i="11"/>
  <c r="BB164" i="11" s="1"/>
  <c r="BE164" i="11" s="1"/>
  <c r="BE162" i="11"/>
  <c r="BD162" i="11"/>
  <c r="BC162" i="11"/>
  <c r="BB162" i="11"/>
  <c r="BD161" i="11"/>
  <c r="BC161" i="11"/>
  <c r="BB161" i="11"/>
  <c r="BD160" i="11"/>
  <c r="BE160" i="11" s="1"/>
  <c r="BC160" i="11"/>
  <c r="BB160" i="11"/>
  <c r="BD158" i="11"/>
  <c r="BC158" i="11"/>
  <c r="BB158" i="11"/>
  <c r="BD156" i="11"/>
  <c r="BC156" i="11"/>
  <c r="D156" i="11"/>
  <c r="BB156" i="11" s="1"/>
  <c r="BE156" i="11" s="1"/>
  <c r="BD154" i="11"/>
  <c r="BC154" i="11"/>
  <c r="D154" i="11"/>
  <c r="BB154" i="11" s="1"/>
  <c r="BE154" i="11" s="1"/>
  <c r="BD153" i="11"/>
  <c r="BC153" i="11"/>
  <c r="D153" i="11"/>
  <c r="BB153" i="11" s="1"/>
  <c r="BE153" i="11" s="1"/>
  <c r="BD151" i="11"/>
  <c r="BE151" i="11" s="1"/>
  <c r="BC151" i="11"/>
  <c r="BB151" i="11"/>
  <c r="BD150" i="11"/>
  <c r="BE150" i="11" s="1"/>
  <c r="BC150" i="11"/>
  <c r="BB150" i="11"/>
  <c r="BD149" i="11"/>
  <c r="BE149" i="11" s="1"/>
  <c r="BC149" i="11"/>
  <c r="BB149" i="11"/>
  <c r="BD148" i="11"/>
  <c r="BE148" i="11" s="1"/>
  <c r="BC148" i="11"/>
  <c r="BB148" i="11"/>
  <c r="BD147" i="11"/>
  <c r="BE147" i="11" s="1"/>
  <c r="BC147" i="11"/>
  <c r="BB147" i="11"/>
  <c r="BD146" i="11"/>
  <c r="BE146" i="11" s="1"/>
  <c r="BC146" i="11"/>
  <c r="BB146" i="11"/>
  <c r="BD145" i="11"/>
  <c r="BE145" i="11" s="1"/>
  <c r="BC145" i="11"/>
  <c r="BB145" i="11"/>
  <c r="BD144" i="11"/>
  <c r="BE144" i="11" s="1"/>
  <c r="BC144" i="11"/>
  <c r="BB144" i="11"/>
  <c r="BD143" i="11"/>
  <c r="BE143" i="11" s="1"/>
  <c r="BC143" i="11"/>
  <c r="BB143" i="11"/>
  <c r="BD142" i="11"/>
  <c r="BE142" i="11" s="1"/>
  <c r="BC142" i="11"/>
  <c r="BB142" i="11"/>
  <c r="BD141" i="11"/>
  <c r="BD157" i="11" s="1"/>
  <c r="BD183" i="11" s="1"/>
  <c r="BD115" i="11" s="1"/>
  <c r="BD116" i="11" s="1"/>
  <c r="BD118" i="11" s="1"/>
  <c r="BC141" i="11"/>
  <c r="BB141" i="11"/>
  <c r="BD140" i="11"/>
  <c r="BC140" i="11"/>
  <c r="D140" i="11"/>
  <c r="BB140" i="11" s="1"/>
  <c r="BE140" i="11" s="1"/>
  <c r="BE139" i="11"/>
  <c r="BD139" i="11"/>
  <c r="BC139" i="11"/>
  <c r="BB139" i="11"/>
  <c r="BD138" i="11"/>
  <c r="BC138" i="11"/>
  <c r="D138" i="11"/>
  <c r="BB138" i="11" s="1"/>
  <c r="BE138" i="11" s="1"/>
  <c r="BD137" i="11"/>
  <c r="BC137" i="11"/>
  <c r="BB137" i="11"/>
  <c r="BE137" i="11" s="1"/>
  <c r="D137" i="11"/>
  <c r="BD136" i="11"/>
  <c r="BC136" i="11"/>
  <c r="BB136" i="11"/>
  <c r="BE136" i="11" s="1"/>
  <c r="D136" i="11"/>
  <c r="BD135" i="11"/>
  <c r="BE135" i="11" s="1"/>
  <c r="BC135" i="11"/>
  <c r="BB135" i="11"/>
  <c r="BD134" i="11"/>
  <c r="BE134" i="11" s="1"/>
  <c r="BC134" i="11"/>
  <c r="BB134" i="11"/>
  <c r="BD133" i="11"/>
  <c r="BC133" i="11"/>
  <c r="BE133" i="11" s="1"/>
  <c r="BB133" i="11"/>
  <c r="BD132" i="11"/>
  <c r="BC132" i="11"/>
  <c r="BE132" i="11" s="1"/>
  <c r="BB132" i="11"/>
  <c r="BD131" i="11"/>
  <c r="BC131" i="11"/>
  <c r="BE131" i="11" s="1"/>
  <c r="BB131" i="11"/>
  <c r="BD130" i="11"/>
  <c r="BC130" i="11"/>
  <c r="BE130" i="11" s="1"/>
  <c r="BB130" i="11"/>
  <c r="BD129" i="11"/>
  <c r="BC129" i="11"/>
  <c r="BE129" i="11" s="1"/>
  <c r="BB129" i="11"/>
  <c r="BD128" i="11"/>
  <c r="BC128" i="11"/>
  <c r="D128" i="11"/>
  <c r="BB128" i="11" s="1"/>
  <c r="BE128" i="11" s="1"/>
  <c r="BD126" i="11"/>
  <c r="BE126" i="11" s="1"/>
  <c r="BC126" i="11"/>
  <c r="BB126" i="11"/>
  <c r="BD125" i="11"/>
  <c r="BE125" i="11" s="1"/>
  <c r="BC125" i="11"/>
  <c r="BB125" i="11"/>
  <c r="BD124" i="11"/>
  <c r="BE124" i="11" s="1"/>
  <c r="BC124" i="11"/>
  <c r="BB124" i="11"/>
  <c r="BD123" i="11"/>
  <c r="BC123" i="11"/>
  <c r="BC157" i="11" s="1"/>
  <c r="BC183" i="11" s="1"/>
  <c r="BC115" i="11" s="1"/>
  <c r="D123" i="11"/>
  <c r="BB123" i="11" s="1"/>
  <c r="BE123" i="11" s="1"/>
  <c r="BB122" i="11"/>
  <c r="D122" i="11"/>
  <c r="BD121" i="11"/>
  <c r="BC121" i="11"/>
  <c r="BB121" i="11"/>
  <c r="BD120" i="11"/>
  <c r="BC120" i="11"/>
  <c r="BB120" i="11"/>
  <c r="BD117" i="11"/>
  <c r="BE117" i="11" s="1"/>
  <c r="BC117" i="11"/>
  <c r="BB117" i="11"/>
  <c r="D115" i="11"/>
  <c r="BB115" i="11" s="1"/>
  <c r="BD114" i="11"/>
  <c r="BC114" i="11"/>
  <c r="BB114" i="11"/>
  <c r="BE114" i="11" s="1"/>
  <c r="BD113" i="11"/>
  <c r="BC113" i="11"/>
  <c r="BB113" i="11"/>
  <c r="BE113" i="11" s="1"/>
  <c r="D113" i="11"/>
  <c r="D116" i="11" s="1"/>
  <c r="BD112" i="11"/>
  <c r="BC112" i="11"/>
  <c r="BB112" i="11"/>
  <c r="BE112" i="11" s="1"/>
  <c r="BD111" i="11"/>
  <c r="BC111" i="11"/>
  <c r="BB111" i="11"/>
  <c r="BE111" i="11" s="1"/>
  <c r="BD110" i="11"/>
  <c r="BC110" i="11"/>
  <c r="BC116" i="11" s="1"/>
  <c r="BC118" i="11" s="1"/>
  <c r="BB110" i="11"/>
  <c r="BE110" i="11" s="1"/>
  <c r="BD109" i="11"/>
  <c r="BC109" i="11"/>
  <c r="BB109" i="11"/>
  <c r="BE109" i="11" s="1"/>
  <c r="BD108" i="11"/>
  <c r="BC108" i="11"/>
  <c r="BB108" i="11"/>
  <c r="BE108" i="11" s="1"/>
  <c r="BD107" i="11"/>
  <c r="BC107" i="11"/>
  <c r="BB107" i="11"/>
  <c r="BE107" i="11" s="1"/>
  <c r="BD106" i="11"/>
  <c r="BC106" i="11"/>
  <c r="BB106" i="11"/>
  <c r="BE106" i="11" s="1"/>
  <c r="BD105" i="11"/>
  <c r="BC105" i="11"/>
  <c r="BB105" i="11"/>
  <c r="BE105" i="11" s="1"/>
  <c r="BD104" i="11"/>
  <c r="BC104" i="11"/>
  <c r="BB104" i="11"/>
  <c r="BE104" i="11" s="1"/>
  <c r="BD102" i="11"/>
  <c r="BC102" i="11"/>
  <c r="D102" i="11"/>
  <c r="BE101" i="11"/>
  <c r="BD101" i="11"/>
  <c r="BC101" i="11"/>
  <c r="BB101" i="11"/>
  <c r="BE100" i="11"/>
  <c r="BD100" i="11"/>
  <c r="BC100" i="11"/>
  <c r="BB100" i="11"/>
  <c r="BE99" i="11"/>
  <c r="BD99" i="11"/>
  <c r="BC99" i="11"/>
  <c r="BB99" i="11"/>
  <c r="BE98" i="11"/>
  <c r="BD98" i="11"/>
  <c r="BC98" i="11"/>
  <c r="BB98" i="11"/>
  <c r="BE97" i="11"/>
  <c r="BD97" i="11"/>
  <c r="BC97" i="11"/>
  <c r="BB97" i="11"/>
  <c r="BE96" i="11"/>
  <c r="BD96" i="11"/>
  <c r="BC96" i="11"/>
  <c r="BB96" i="11"/>
  <c r="BE95" i="11"/>
  <c r="BD95" i="11"/>
  <c r="BC95" i="11"/>
  <c r="BB95" i="11"/>
  <c r="BE94" i="11"/>
  <c r="BD94" i="11"/>
  <c r="BC94" i="11"/>
  <c r="BB94" i="11"/>
  <c r="BE93" i="11"/>
  <c r="BD93" i="11"/>
  <c r="BC93" i="11"/>
  <c r="BB93" i="11"/>
  <c r="BE92" i="11"/>
  <c r="BD92" i="11"/>
  <c r="BC92" i="11"/>
  <c r="BB92" i="11"/>
  <c r="BE91" i="11"/>
  <c r="BE102" i="11" s="1"/>
  <c r="BD91" i="11"/>
  <c r="BC91" i="11"/>
  <c r="BB91" i="11"/>
  <c r="BB102" i="11" s="1"/>
  <c r="BE90" i="11"/>
  <c r="BD90" i="11"/>
  <c r="BC90" i="11"/>
  <c r="BB90" i="11"/>
  <c r="BD88" i="11"/>
  <c r="BC88" i="11"/>
  <c r="BB88" i="11"/>
  <c r="BE88" i="11" s="1"/>
  <c r="BD87" i="11"/>
  <c r="BC87" i="11"/>
  <c r="BB87" i="11"/>
  <c r="BE87" i="11" s="1"/>
  <c r="BD86" i="11"/>
  <c r="BC86" i="11"/>
  <c r="BB86" i="11"/>
  <c r="BE86" i="11" s="1"/>
  <c r="BD85" i="11"/>
  <c r="BC85" i="11"/>
  <c r="BB85" i="11"/>
  <c r="BE85" i="11" s="1"/>
  <c r="BD84" i="11"/>
  <c r="BC84" i="11"/>
  <c r="BB84" i="11"/>
  <c r="BE84" i="11" s="1"/>
  <c r="BD83" i="11"/>
  <c r="BC83" i="11"/>
  <c r="BB83" i="11"/>
  <c r="BE83" i="11" s="1"/>
  <c r="D83" i="11"/>
  <c r="BD82" i="11"/>
  <c r="BC82" i="11"/>
  <c r="BB82" i="11"/>
  <c r="BE82" i="11" s="1"/>
  <c r="D82" i="11"/>
  <c r="BD81" i="11"/>
  <c r="BC81" i="11"/>
  <c r="D81" i="11"/>
  <c r="BB81" i="11" s="1"/>
  <c r="BE81" i="11" s="1"/>
  <c r="BE80" i="11"/>
  <c r="BD80" i="11"/>
  <c r="BC80" i="11"/>
  <c r="BB80" i="11"/>
  <c r="BE79" i="11"/>
  <c r="BD79" i="11"/>
  <c r="BC79" i="11"/>
  <c r="BB79" i="11"/>
  <c r="BE78" i="11"/>
  <c r="BD78" i="11"/>
  <c r="BC78" i="11"/>
  <c r="BB78" i="11"/>
  <c r="BE77" i="11"/>
  <c r="BD77" i="11"/>
  <c r="BC77" i="11"/>
  <c r="BB77" i="11"/>
  <c r="BE76" i="11"/>
  <c r="BD76" i="11"/>
  <c r="BC76" i="11"/>
  <c r="BB76" i="11"/>
  <c r="BE75" i="11"/>
  <c r="BD75" i="11"/>
  <c r="BC75" i="11"/>
  <c r="BB75" i="11"/>
  <c r="BD74" i="11"/>
  <c r="BC74" i="11"/>
  <c r="D74" i="11"/>
  <c r="BB74" i="11" s="1"/>
  <c r="BE74" i="11" s="1"/>
  <c r="BD73" i="11"/>
  <c r="BC73" i="11"/>
  <c r="BB73" i="11"/>
  <c r="BE73" i="11" s="1"/>
  <c r="BD72" i="11"/>
  <c r="BC72" i="11"/>
  <c r="BB72" i="11"/>
  <c r="BE72" i="11" s="1"/>
  <c r="BD71" i="11"/>
  <c r="BC71" i="11"/>
  <c r="BB71" i="11"/>
  <c r="BE71" i="11" s="1"/>
  <c r="BD70" i="11"/>
  <c r="BC70" i="11"/>
  <c r="BB70" i="11"/>
  <c r="BE70" i="11" s="1"/>
  <c r="BD69" i="11"/>
  <c r="BC69" i="11"/>
  <c r="BB69" i="11"/>
  <c r="BE69" i="11" s="1"/>
  <c r="BD68" i="11"/>
  <c r="BD89" i="11" s="1"/>
  <c r="BD103" i="11" s="1"/>
  <c r="BC68" i="11"/>
  <c r="BC89" i="11" s="1"/>
  <c r="BC103" i="11" s="1"/>
  <c r="BC119" i="11" s="1"/>
  <c r="BB68" i="11"/>
  <c r="BE68" i="11" s="1"/>
  <c r="BD67" i="11"/>
  <c r="BC67" i="11"/>
  <c r="BB67" i="11"/>
  <c r="BD66" i="11"/>
  <c r="BC66" i="11"/>
  <c r="BB66" i="11"/>
  <c r="BD65" i="11"/>
  <c r="BC65" i="11"/>
  <c r="BB65" i="11"/>
  <c r="BD62" i="11"/>
  <c r="BC62" i="11"/>
  <c r="BB62" i="11"/>
  <c r="BE62" i="11" s="1"/>
  <c r="BD61" i="11"/>
  <c r="BC61" i="11"/>
  <c r="BB61" i="11"/>
  <c r="BE61" i="11" s="1"/>
  <c r="BD60" i="11"/>
  <c r="BC60" i="11"/>
  <c r="BB60" i="11"/>
  <c r="BE60" i="11" s="1"/>
  <c r="BD59" i="11"/>
  <c r="BC59" i="11"/>
  <c r="BB59" i="11"/>
  <c r="BE59" i="11" s="1"/>
  <c r="BD58" i="11"/>
  <c r="BC58" i="11"/>
  <c r="BB58" i="11"/>
  <c r="BE58" i="11" s="1"/>
  <c r="BE57" i="11"/>
  <c r="BB57" i="11"/>
  <c r="D57" i="11"/>
  <c r="BE56" i="11"/>
  <c r="BD56" i="11"/>
  <c r="BC56" i="11"/>
  <c r="BB56" i="11"/>
  <c r="BE55" i="11"/>
  <c r="BD55" i="11"/>
  <c r="BC55" i="11"/>
  <c r="BB55" i="11"/>
  <c r="BE54" i="11"/>
  <c r="BD54" i="11"/>
  <c r="BC54" i="11"/>
  <c r="BB54" i="11"/>
  <c r="BE53" i="11"/>
  <c r="BB53" i="11"/>
  <c r="D53" i="11"/>
  <c r="BD52" i="11"/>
  <c r="BC52" i="11"/>
  <c r="BB52" i="11"/>
  <c r="BE52" i="11" s="1"/>
  <c r="BD51" i="11"/>
  <c r="BC51" i="11"/>
  <c r="BB51" i="11"/>
  <c r="BE51" i="11" s="1"/>
  <c r="BD50" i="11"/>
  <c r="BC50" i="11"/>
  <c r="BB50" i="11"/>
  <c r="BE50" i="11" s="1"/>
  <c r="BD49" i="11"/>
  <c r="BC49" i="11"/>
  <c r="BB49" i="11"/>
  <c r="BE49" i="11" s="1"/>
  <c r="BD48" i="11"/>
  <c r="BC48" i="11"/>
  <c r="BB48" i="11"/>
  <c r="BE48" i="11" s="1"/>
  <c r="BB47" i="11"/>
  <c r="BE47" i="11" s="1"/>
  <c r="D47" i="11"/>
  <c r="BD46" i="11"/>
  <c r="BC46" i="11"/>
  <c r="BB46" i="11"/>
  <c r="BE46" i="11" s="1"/>
  <c r="BD45" i="11"/>
  <c r="BC45" i="11"/>
  <c r="BB45" i="11"/>
  <c r="BE45" i="11" s="1"/>
  <c r="BD44" i="11"/>
  <c r="BC44" i="11"/>
  <c r="BB44" i="11"/>
  <c r="BE44" i="11" s="1"/>
  <c r="D43" i="11"/>
  <c r="BB43" i="11" s="1"/>
  <c r="BE43" i="11" s="1"/>
  <c r="BD42" i="11"/>
  <c r="BC42" i="11"/>
  <c r="BB42" i="11"/>
  <c r="BE42" i="11" s="1"/>
  <c r="BD41" i="11"/>
  <c r="BC41" i="11"/>
  <c r="BB41" i="11"/>
  <c r="BE41" i="11" s="1"/>
  <c r="BD40" i="11"/>
  <c r="BC40" i="11"/>
  <c r="BB40" i="11"/>
  <c r="BE40" i="11" s="1"/>
  <c r="BD39" i="11"/>
  <c r="BC39" i="11"/>
  <c r="BB39" i="11"/>
  <c r="BE39" i="11" s="1"/>
  <c r="BD38" i="11"/>
  <c r="BC38" i="11"/>
  <c r="BB38" i="11"/>
  <c r="BE38" i="11" s="1"/>
  <c r="BE37" i="11"/>
  <c r="BB37" i="11"/>
  <c r="D37" i="11"/>
  <c r="BE36" i="11"/>
  <c r="BD36" i="11"/>
  <c r="BC36" i="11"/>
  <c r="BB36" i="11"/>
  <c r="BE35" i="11"/>
  <c r="BD35" i="11"/>
  <c r="BC35" i="11"/>
  <c r="BB35" i="11"/>
  <c r="BE34" i="11"/>
  <c r="BD34" i="11"/>
  <c r="BC34" i="11"/>
  <c r="BB34" i="11"/>
  <c r="BE33" i="11"/>
  <c r="BD33" i="11"/>
  <c r="BC33" i="11"/>
  <c r="BB33" i="11"/>
  <c r="BE32" i="11"/>
  <c r="BD32" i="11"/>
  <c r="BC32" i="11"/>
  <c r="BB32" i="11"/>
  <c r="BE31" i="11"/>
  <c r="BD31" i="11"/>
  <c r="BD63" i="11" s="1"/>
  <c r="BC31" i="11"/>
  <c r="BC63" i="11" s="1"/>
  <c r="BB31" i="11"/>
  <c r="BE30" i="11"/>
  <c r="BD30" i="11"/>
  <c r="BC30" i="11"/>
  <c r="BB30" i="11"/>
  <c r="BD28" i="11"/>
  <c r="BC28" i="11"/>
  <c r="BB28" i="11"/>
  <c r="BE28" i="11" s="1"/>
  <c r="BD27" i="11"/>
  <c r="BC27" i="11"/>
  <c r="BB27" i="11"/>
  <c r="BE27" i="11" s="1"/>
  <c r="BD26" i="11"/>
  <c r="BC26" i="11"/>
  <c r="BB26" i="11"/>
  <c r="BE26" i="11" s="1"/>
  <c r="BD25" i="11"/>
  <c r="BC25" i="11"/>
  <c r="BB25" i="11"/>
  <c r="BE25" i="11" s="1"/>
  <c r="BE23" i="11"/>
  <c r="BD23" i="11"/>
  <c r="BC23" i="11"/>
  <c r="BB23" i="11"/>
  <c r="BD22" i="11"/>
  <c r="BC22" i="11"/>
  <c r="D22" i="11"/>
  <c r="D24" i="11" s="1"/>
  <c r="BB24" i="11" s="1"/>
  <c r="BE24" i="11" s="1"/>
  <c r="BD21" i="11"/>
  <c r="BC21" i="11"/>
  <c r="BB21" i="11"/>
  <c r="BE21" i="11" s="1"/>
  <c r="BE19" i="11"/>
  <c r="BD19" i="11"/>
  <c r="BC19" i="11"/>
  <c r="BB19" i="11"/>
  <c r="BD18" i="11"/>
  <c r="BC18" i="11"/>
  <c r="D18" i="11"/>
  <c r="D20" i="11" s="1"/>
  <c r="BB20" i="11" s="1"/>
  <c r="BE20" i="11" s="1"/>
  <c r="BD17" i="11"/>
  <c r="BC17" i="11"/>
  <c r="BB17" i="11"/>
  <c r="BE17" i="11" s="1"/>
  <c r="BD16" i="11"/>
  <c r="BC16" i="11"/>
  <c r="BB16" i="11"/>
  <c r="BE16" i="11" s="1"/>
  <c r="BD15" i="11"/>
  <c r="BC15" i="11"/>
  <c r="BB15" i="11"/>
  <c r="BE15" i="11" s="1"/>
  <c r="BD14" i="11"/>
  <c r="BC14" i="11"/>
  <c r="BB14" i="11"/>
  <c r="BE14" i="11" s="1"/>
  <c r="D14" i="11"/>
  <c r="BD13" i="11"/>
  <c r="BC13" i="11"/>
  <c r="BE13" i="11" s="1"/>
  <c r="BB13" i="11"/>
  <c r="D12" i="11"/>
  <c r="BB12" i="11" s="1"/>
  <c r="BE12" i="11" s="1"/>
  <c r="BD11" i="11"/>
  <c r="BC11" i="11"/>
  <c r="BB11" i="11"/>
  <c r="BE11" i="11" s="1"/>
  <c r="BD10" i="11"/>
  <c r="BC10" i="11"/>
  <c r="BB10" i="11"/>
  <c r="BE10" i="11" s="1"/>
  <c r="BD9" i="11"/>
  <c r="BC9" i="11"/>
  <c r="BB9" i="11"/>
  <c r="BE9" i="11" s="1"/>
  <c r="BD8" i="11"/>
  <c r="BC8" i="11"/>
  <c r="BB8" i="11"/>
  <c r="BE8" i="11" s="1"/>
  <c r="BD7" i="11"/>
  <c r="BC7" i="11"/>
  <c r="BB7" i="11"/>
  <c r="BE7" i="11" s="1"/>
  <c r="BD6" i="11"/>
  <c r="BC6" i="11"/>
  <c r="BB6" i="11"/>
  <c r="BE6" i="11" s="1"/>
  <c r="BD5" i="11"/>
  <c r="BC5" i="11"/>
  <c r="BB5" i="11"/>
  <c r="BE5" i="11" s="1"/>
  <c r="BD4" i="11"/>
  <c r="BD29" i="11" s="1"/>
  <c r="BD64" i="11" s="1"/>
  <c r="BC4" i="11"/>
  <c r="BC29" i="11" s="1"/>
  <c r="BC64" i="11" s="1"/>
  <c r="BB4" i="11"/>
  <c r="BE4" i="11" s="1"/>
  <c r="D4" i="11"/>
  <c r="BE3" i="11"/>
  <c r="BB3" i="11"/>
  <c r="G147" i="10"/>
  <c r="C8" i="2"/>
  <c r="C7" i="2"/>
  <c r="C6" i="2"/>
  <c r="BD182" i="9"/>
  <c r="BC182" i="9"/>
  <c r="BB182" i="9"/>
  <c r="BD181" i="9"/>
  <c r="BC181" i="9"/>
  <c r="BB181" i="9"/>
  <c r="BE181" i="9" s="1"/>
  <c r="BD180" i="9"/>
  <c r="BC180" i="9"/>
  <c r="BB180" i="9"/>
  <c r="BE180" i="9" s="1"/>
  <c r="BD179" i="9"/>
  <c r="BC179" i="9"/>
  <c r="BB179" i="9"/>
  <c r="BE179" i="9" s="1"/>
  <c r="BD178" i="9"/>
  <c r="BC178" i="9"/>
  <c r="BB178" i="9"/>
  <c r="BE178" i="9" s="1"/>
  <c r="D178" i="9"/>
  <c r="BD177" i="9"/>
  <c r="BC177" i="9"/>
  <c r="BE177" i="9" s="1"/>
  <c r="BB177" i="9"/>
  <c r="BD176" i="9"/>
  <c r="BC176" i="9"/>
  <c r="BE176" i="9" s="1"/>
  <c r="BB176" i="9"/>
  <c r="BD174" i="9"/>
  <c r="BC174" i="9"/>
  <c r="BB174" i="9"/>
  <c r="BE173" i="9"/>
  <c r="BD173" i="9"/>
  <c r="BC173" i="9"/>
  <c r="BB173" i="9"/>
  <c r="BE172" i="9"/>
  <c r="BD172" i="9"/>
  <c r="BC172" i="9"/>
  <c r="BB172" i="9"/>
  <c r="BE171" i="9"/>
  <c r="BD171" i="9"/>
  <c r="BC171" i="9"/>
  <c r="BB171" i="9"/>
  <c r="BE170" i="9"/>
  <c r="BD170" i="9"/>
  <c r="BC170" i="9"/>
  <c r="BB170" i="9"/>
  <c r="BE169" i="9"/>
  <c r="BD169" i="9"/>
  <c r="BC169" i="9"/>
  <c r="BB169" i="9"/>
  <c r="BD168" i="9"/>
  <c r="BC168" i="9"/>
  <c r="D168" i="9"/>
  <c r="BB168" i="9" s="1"/>
  <c r="BE168" i="9" s="1"/>
  <c r="BE166" i="9"/>
  <c r="BD166" i="9"/>
  <c r="BC166" i="9"/>
  <c r="BB166" i="9"/>
  <c r="BE165" i="9"/>
  <c r="BD165" i="9"/>
  <c r="BC165" i="9"/>
  <c r="BB165" i="9"/>
  <c r="BD164" i="9"/>
  <c r="BC164" i="9"/>
  <c r="D164" i="9"/>
  <c r="BB164" i="9" s="1"/>
  <c r="BE164" i="9" s="1"/>
  <c r="BE162" i="9"/>
  <c r="BD162" i="9"/>
  <c r="BC162" i="9"/>
  <c r="BB162" i="9"/>
  <c r="BD161" i="9"/>
  <c r="BC161" i="9"/>
  <c r="BB161" i="9"/>
  <c r="BD160" i="9"/>
  <c r="BC160" i="9"/>
  <c r="BB160" i="9"/>
  <c r="BE160" i="9" s="1"/>
  <c r="BD158" i="9"/>
  <c r="BC158" i="9"/>
  <c r="BB158" i="9"/>
  <c r="BD156" i="9"/>
  <c r="BC156" i="9"/>
  <c r="D156" i="9"/>
  <c r="BB156" i="9" s="1"/>
  <c r="BE156" i="9" s="1"/>
  <c r="BD154" i="9"/>
  <c r="BC154" i="9"/>
  <c r="D154" i="9"/>
  <c r="BB154" i="9" s="1"/>
  <c r="BE154" i="9" s="1"/>
  <c r="BD153" i="9"/>
  <c r="BC153" i="9"/>
  <c r="BB153" i="9"/>
  <c r="BE153" i="9" s="1"/>
  <c r="D153" i="9"/>
  <c r="BD151" i="9"/>
  <c r="BC151" i="9"/>
  <c r="BB151" i="9"/>
  <c r="BE151" i="9" s="1"/>
  <c r="BD150" i="9"/>
  <c r="BC150" i="9"/>
  <c r="BB150" i="9"/>
  <c r="BE150" i="9" s="1"/>
  <c r="BD149" i="9"/>
  <c r="BC149" i="9"/>
  <c r="BB149" i="9"/>
  <c r="BE149" i="9" s="1"/>
  <c r="BD148" i="9"/>
  <c r="BC148" i="9"/>
  <c r="BB148" i="9"/>
  <c r="BE148" i="9" s="1"/>
  <c r="BD147" i="9"/>
  <c r="BC147" i="9"/>
  <c r="BB147" i="9"/>
  <c r="BE147" i="9" s="1"/>
  <c r="BD146" i="9"/>
  <c r="BC146" i="9"/>
  <c r="BB146" i="9"/>
  <c r="BE146" i="9" s="1"/>
  <c r="BD145" i="9"/>
  <c r="BC145" i="9"/>
  <c r="BB145" i="9"/>
  <c r="BE145" i="9" s="1"/>
  <c r="BD144" i="9"/>
  <c r="BC144" i="9"/>
  <c r="BB144" i="9"/>
  <c r="BE144" i="9" s="1"/>
  <c r="BD143" i="9"/>
  <c r="BC143" i="9"/>
  <c r="BB143" i="9"/>
  <c r="BE143" i="9" s="1"/>
  <c r="BD142" i="9"/>
  <c r="BC142" i="9"/>
  <c r="BB142" i="9"/>
  <c r="BE142" i="9" s="1"/>
  <c r="BD141" i="9"/>
  <c r="BD157" i="9" s="1"/>
  <c r="BD183" i="9" s="1"/>
  <c r="BD115" i="9" s="1"/>
  <c r="BD116" i="9" s="1"/>
  <c r="BD118" i="9" s="1"/>
  <c r="BC141" i="9"/>
  <c r="BC157" i="9" s="1"/>
  <c r="BC183" i="9" s="1"/>
  <c r="BC115" i="9" s="1"/>
  <c r="BB141" i="9"/>
  <c r="BE141" i="9" s="1"/>
  <c r="BD140" i="9"/>
  <c r="BC140" i="9"/>
  <c r="BB140" i="9"/>
  <c r="BE140" i="9" s="1"/>
  <c r="D140" i="9"/>
  <c r="BE139" i="9"/>
  <c r="BD139" i="9"/>
  <c r="BC139" i="9"/>
  <c r="BB139" i="9"/>
  <c r="BD138" i="9"/>
  <c r="BC138" i="9"/>
  <c r="D138" i="9"/>
  <c r="BB138" i="9" s="1"/>
  <c r="BE138" i="9" s="1"/>
  <c r="BD137" i="9"/>
  <c r="BC137" i="9"/>
  <c r="BB137" i="9"/>
  <c r="BE137" i="9" s="1"/>
  <c r="D137" i="9"/>
  <c r="D127" i="9" s="1"/>
  <c r="BB127" i="9" s="1"/>
  <c r="BE127" i="9" s="1"/>
  <c r="BD136" i="9"/>
  <c r="BC136" i="9"/>
  <c r="BB136" i="9"/>
  <c r="BE136" i="9" s="1"/>
  <c r="D136" i="9"/>
  <c r="BD135" i="9"/>
  <c r="BC135" i="9"/>
  <c r="BB135" i="9"/>
  <c r="BE135" i="9" s="1"/>
  <c r="BD134" i="9"/>
  <c r="BC134" i="9"/>
  <c r="BB134" i="9"/>
  <c r="BE134" i="9" s="1"/>
  <c r="BD133" i="9"/>
  <c r="BC133" i="9"/>
  <c r="BB133" i="9"/>
  <c r="BE133" i="9" s="1"/>
  <c r="BD132" i="9"/>
  <c r="BC132" i="9"/>
  <c r="BB132" i="9"/>
  <c r="BE132" i="9" s="1"/>
  <c r="BD131" i="9"/>
  <c r="BC131" i="9"/>
  <c r="BB131" i="9"/>
  <c r="BE131" i="9" s="1"/>
  <c r="BD130" i="9"/>
  <c r="BC130" i="9"/>
  <c r="BB130" i="9"/>
  <c r="BE130" i="9" s="1"/>
  <c r="BD129" i="9"/>
  <c r="BC129" i="9"/>
  <c r="BB129" i="9"/>
  <c r="BE129" i="9" s="1"/>
  <c r="BD128" i="9"/>
  <c r="BC128" i="9"/>
  <c r="BB128" i="9"/>
  <c r="BE128" i="9" s="1"/>
  <c r="D128" i="9"/>
  <c r="BD126" i="9"/>
  <c r="BC126" i="9"/>
  <c r="BB126" i="9"/>
  <c r="BE126" i="9" s="1"/>
  <c r="BD125" i="9"/>
  <c r="BC125" i="9"/>
  <c r="BB125" i="9"/>
  <c r="BE125" i="9" s="1"/>
  <c r="BD124" i="9"/>
  <c r="BC124" i="9"/>
  <c r="BB124" i="9"/>
  <c r="BE124" i="9" s="1"/>
  <c r="BD123" i="9"/>
  <c r="BC123" i="9"/>
  <c r="BB123" i="9"/>
  <c r="BE123" i="9" s="1"/>
  <c r="D123" i="9"/>
  <c r="BB122" i="9"/>
  <c r="D122" i="9"/>
  <c r="D152" i="9" s="1"/>
  <c r="BD121" i="9"/>
  <c r="BC121" i="9"/>
  <c r="BB121" i="9"/>
  <c r="BD120" i="9"/>
  <c r="BC120" i="9"/>
  <c r="BB120" i="9"/>
  <c r="BD117" i="9"/>
  <c r="BC117" i="9"/>
  <c r="BB117" i="9"/>
  <c r="BE117" i="9" s="1"/>
  <c r="D115" i="9"/>
  <c r="BB115" i="9" s="1"/>
  <c r="BE115" i="9" s="1"/>
  <c r="BD114" i="9"/>
  <c r="BC114" i="9"/>
  <c r="BB114" i="9"/>
  <c r="BE114" i="9" s="1"/>
  <c r="BD113" i="9"/>
  <c r="BC113" i="9"/>
  <c r="BB113" i="9"/>
  <c r="BE113" i="9" s="1"/>
  <c r="D113" i="9"/>
  <c r="D116" i="9" s="1"/>
  <c r="BD112" i="9"/>
  <c r="BC112" i="9"/>
  <c r="BB112" i="9"/>
  <c r="BE112" i="9" s="1"/>
  <c r="BD111" i="9"/>
  <c r="BC111" i="9"/>
  <c r="BB111" i="9"/>
  <c r="BE111" i="9" s="1"/>
  <c r="BD110" i="9"/>
  <c r="BC110" i="9"/>
  <c r="BC116" i="9" s="1"/>
  <c r="BC118" i="9" s="1"/>
  <c r="BB110" i="9"/>
  <c r="BE110" i="9" s="1"/>
  <c r="BD109" i="9"/>
  <c r="BC109" i="9"/>
  <c r="BB109" i="9"/>
  <c r="BE109" i="9" s="1"/>
  <c r="BD108" i="9"/>
  <c r="BC108" i="9"/>
  <c r="BB108" i="9"/>
  <c r="BE108" i="9" s="1"/>
  <c r="BD107" i="9"/>
  <c r="BC107" i="9"/>
  <c r="BB107" i="9"/>
  <c r="BE107" i="9" s="1"/>
  <c r="BD106" i="9"/>
  <c r="BC106" i="9"/>
  <c r="BB106" i="9"/>
  <c r="BE106" i="9" s="1"/>
  <c r="BD105" i="9"/>
  <c r="BC105" i="9"/>
  <c r="BB105" i="9"/>
  <c r="BE105" i="9" s="1"/>
  <c r="BD104" i="9"/>
  <c r="BC104" i="9"/>
  <c r="BB104" i="9"/>
  <c r="BE104" i="9" s="1"/>
  <c r="BD102" i="9"/>
  <c r="BC102" i="9"/>
  <c r="BB102" i="9"/>
  <c r="D102" i="9"/>
  <c r="BE101" i="9"/>
  <c r="BD101" i="9"/>
  <c r="BC101" i="9"/>
  <c r="BB101" i="9"/>
  <c r="BE100" i="9"/>
  <c r="BD100" i="9"/>
  <c r="BC100" i="9"/>
  <c r="BB100" i="9"/>
  <c r="BE99" i="9"/>
  <c r="BD99" i="9"/>
  <c r="BC99" i="9"/>
  <c r="BB99" i="9"/>
  <c r="BE98" i="9"/>
  <c r="BD98" i="9"/>
  <c r="BC98" i="9"/>
  <c r="BB98" i="9"/>
  <c r="BE97" i="9"/>
  <c r="BD97" i="9"/>
  <c r="BC97" i="9"/>
  <c r="BB97" i="9"/>
  <c r="BE96" i="9"/>
  <c r="BD96" i="9"/>
  <c r="BC96" i="9"/>
  <c r="BB96" i="9"/>
  <c r="BE95" i="9"/>
  <c r="BD95" i="9"/>
  <c r="BC95" i="9"/>
  <c r="BB95" i="9"/>
  <c r="BE94" i="9"/>
  <c r="BD94" i="9"/>
  <c r="BC94" i="9"/>
  <c r="BB94" i="9"/>
  <c r="BE93" i="9"/>
  <c r="BD93" i="9"/>
  <c r="BC93" i="9"/>
  <c r="BB93" i="9"/>
  <c r="BE92" i="9"/>
  <c r="BD92" i="9"/>
  <c r="BC92" i="9"/>
  <c r="BB92" i="9"/>
  <c r="BE91" i="9"/>
  <c r="BE102" i="9" s="1"/>
  <c r="BD91" i="9"/>
  <c r="BC91" i="9"/>
  <c r="BB91" i="9"/>
  <c r="BE90" i="9"/>
  <c r="BD90" i="9"/>
  <c r="BC90" i="9"/>
  <c r="BB90" i="9"/>
  <c r="BD88" i="9"/>
  <c r="BC88" i="9"/>
  <c r="BB88" i="9"/>
  <c r="BE88" i="9" s="1"/>
  <c r="BD87" i="9"/>
  <c r="BC87" i="9"/>
  <c r="BB87" i="9"/>
  <c r="BE87" i="9" s="1"/>
  <c r="BD86" i="9"/>
  <c r="BC86" i="9"/>
  <c r="BB86" i="9"/>
  <c r="BE86" i="9" s="1"/>
  <c r="BD85" i="9"/>
  <c r="BC85" i="9"/>
  <c r="BB85" i="9"/>
  <c r="BE85" i="9" s="1"/>
  <c r="BD84" i="9"/>
  <c r="BC84" i="9"/>
  <c r="BB84" i="9"/>
  <c r="BE84" i="9" s="1"/>
  <c r="BD83" i="9"/>
  <c r="BC83" i="9"/>
  <c r="BB83" i="9"/>
  <c r="BE83" i="9" s="1"/>
  <c r="D83" i="9"/>
  <c r="BD82" i="9"/>
  <c r="BC82" i="9"/>
  <c r="BB82" i="9"/>
  <c r="BE82" i="9" s="1"/>
  <c r="D82" i="9"/>
  <c r="BD81" i="9"/>
  <c r="BC81" i="9"/>
  <c r="BB81" i="9"/>
  <c r="BE81" i="9" s="1"/>
  <c r="D81" i="9"/>
  <c r="BE80" i="9"/>
  <c r="BD80" i="9"/>
  <c r="BC80" i="9"/>
  <c r="BB80" i="9"/>
  <c r="BE79" i="9"/>
  <c r="BD79" i="9"/>
  <c r="BC79" i="9"/>
  <c r="BB79" i="9"/>
  <c r="BE78" i="9"/>
  <c r="BD78" i="9"/>
  <c r="BC78" i="9"/>
  <c r="BB78" i="9"/>
  <c r="BE77" i="9"/>
  <c r="BD77" i="9"/>
  <c r="BC77" i="9"/>
  <c r="BB77" i="9"/>
  <c r="BE76" i="9"/>
  <c r="BD76" i="9"/>
  <c r="BC76" i="9"/>
  <c r="BB76" i="9"/>
  <c r="BE75" i="9"/>
  <c r="BD75" i="9"/>
  <c r="BC75" i="9"/>
  <c r="BB75" i="9"/>
  <c r="BD74" i="9"/>
  <c r="BC74" i="9"/>
  <c r="BC89" i="9" s="1"/>
  <c r="BC103" i="9" s="1"/>
  <c r="BC119" i="9" s="1"/>
  <c r="D74" i="9"/>
  <c r="BB74" i="9" s="1"/>
  <c r="BE74" i="9" s="1"/>
  <c r="BD73" i="9"/>
  <c r="BC73" i="9"/>
  <c r="BB73" i="9"/>
  <c r="BE73" i="9" s="1"/>
  <c r="BD72" i="9"/>
  <c r="BC72" i="9"/>
  <c r="BB72" i="9"/>
  <c r="BE72" i="9" s="1"/>
  <c r="BD71" i="9"/>
  <c r="BC71" i="9"/>
  <c r="BB71" i="9"/>
  <c r="BE71" i="9" s="1"/>
  <c r="BD70" i="9"/>
  <c r="BC70" i="9"/>
  <c r="BB70" i="9"/>
  <c r="BE70" i="9" s="1"/>
  <c r="BD69" i="9"/>
  <c r="BC69" i="9"/>
  <c r="BB69" i="9"/>
  <c r="BE69" i="9" s="1"/>
  <c r="BD68" i="9"/>
  <c r="BD89" i="9" s="1"/>
  <c r="BD103" i="9" s="1"/>
  <c r="BD119" i="9" s="1"/>
  <c r="BC68" i="9"/>
  <c r="BB68" i="9"/>
  <c r="BE68" i="9" s="1"/>
  <c r="BD67" i="9"/>
  <c r="BC67" i="9"/>
  <c r="BB67" i="9"/>
  <c r="BD66" i="9"/>
  <c r="BC66" i="9"/>
  <c r="BB66" i="9"/>
  <c r="BD65" i="9"/>
  <c r="BC65" i="9"/>
  <c r="BB65" i="9"/>
  <c r="BD62" i="9"/>
  <c r="BC62" i="9"/>
  <c r="BB62" i="9"/>
  <c r="BE62" i="9" s="1"/>
  <c r="BD61" i="9"/>
  <c r="BC61" i="9"/>
  <c r="BB61" i="9"/>
  <c r="BE61" i="9" s="1"/>
  <c r="BD60" i="9"/>
  <c r="BC60" i="9"/>
  <c r="BB60" i="9"/>
  <c r="BE60" i="9" s="1"/>
  <c r="BD59" i="9"/>
  <c r="BC59" i="9"/>
  <c r="BB59" i="9"/>
  <c r="BE59" i="9" s="1"/>
  <c r="BD58" i="9"/>
  <c r="BC58" i="9"/>
  <c r="BB58" i="9"/>
  <c r="BE58" i="9" s="1"/>
  <c r="BB57" i="9"/>
  <c r="BE57" i="9" s="1"/>
  <c r="D57" i="9"/>
  <c r="BE56" i="9"/>
  <c r="BD56" i="9"/>
  <c r="BC56" i="9"/>
  <c r="BB56" i="9"/>
  <c r="BE55" i="9"/>
  <c r="BD55" i="9"/>
  <c r="BC55" i="9"/>
  <c r="BB55" i="9"/>
  <c r="BE54" i="9"/>
  <c r="BD54" i="9"/>
  <c r="BC54" i="9"/>
  <c r="BB54" i="9"/>
  <c r="D53" i="9"/>
  <c r="BB53" i="9" s="1"/>
  <c r="BE53" i="9" s="1"/>
  <c r="BD52" i="9"/>
  <c r="BC52" i="9"/>
  <c r="BB52" i="9"/>
  <c r="BE52" i="9" s="1"/>
  <c r="BD51" i="9"/>
  <c r="BC51" i="9"/>
  <c r="BB51" i="9"/>
  <c r="BE51" i="9" s="1"/>
  <c r="BD50" i="9"/>
  <c r="BC50" i="9"/>
  <c r="BB50" i="9"/>
  <c r="BE50" i="9" s="1"/>
  <c r="BD49" i="9"/>
  <c r="BC49" i="9"/>
  <c r="BB49" i="9"/>
  <c r="BE49" i="9" s="1"/>
  <c r="BD48" i="9"/>
  <c r="BC48" i="9"/>
  <c r="BB48" i="9"/>
  <c r="BE48" i="9" s="1"/>
  <c r="BB47" i="9"/>
  <c r="BE47" i="9" s="1"/>
  <c r="D47" i="9"/>
  <c r="BD46" i="9"/>
  <c r="BC46" i="9"/>
  <c r="BB46" i="9"/>
  <c r="BE46" i="9" s="1"/>
  <c r="BD45" i="9"/>
  <c r="BC45" i="9"/>
  <c r="BB45" i="9"/>
  <c r="BE45" i="9" s="1"/>
  <c r="BD44" i="9"/>
  <c r="BC44" i="9"/>
  <c r="BB44" i="9"/>
  <c r="BE44" i="9" s="1"/>
  <c r="D43" i="9"/>
  <c r="BB43" i="9" s="1"/>
  <c r="BE43" i="9" s="1"/>
  <c r="BD42" i="9"/>
  <c r="BC42" i="9"/>
  <c r="BB42" i="9"/>
  <c r="BE42" i="9" s="1"/>
  <c r="BD41" i="9"/>
  <c r="BC41" i="9"/>
  <c r="BB41" i="9"/>
  <c r="BE41" i="9" s="1"/>
  <c r="BD40" i="9"/>
  <c r="BC40" i="9"/>
  <c r="BB40" i="9"/>
  <c r="BE40" i="9" s="1"/>
  <c r="BD39" i="9"/>
  <c r="BC39" i="9"/>
  <c r="BB39" i="9"/>
  <c r="BE39" i="9" s="1"/>
  <c r="BD38" i="9"/>
  <c r="BC38" i="9"/>
  <c r="BB38" i="9"/>
  <c r="BE38" i="9" s="1"/>
  <c r="BB37" i="9"/>
  <c r="BE37" i="9" s="1"/>
  <c r="D37" i="9"/>
  <c r="BE36" i="9"/>
  <c r="BD36" i="9"/>
  <c r="BC36" i="9"/>
  <c r="BB36" i="9"/>
  <c r="BE35" i="9"/>
  <c r="BD35" i="9"/>
  <c r="BC35" i="9"/>
  <c r="BB35" i="9"/>
  <c r="BE34" i="9"/>
  <c r="BD34" i="9"/>
  <c r="BC34" i="9"/>
  <c r="BB34" i="9"/>
  <c r="BE33" i="9"/>
  <c r="BD33" i="9"/>
  <c r="BC33" i="9"/>
  <c r="BB33" i="9"/>
  <c r="BE32" i="9"/>
  <c r="BD32" i="9"/>
  <c r="BC32" i="9"/>
  <c r="BB32" i="9"/>
  <c r="BE31" i="9"/>
  <c r="BD31" i="9"/>
  <c r="BD63" i="9" s="1"/>
  <c r="BC31" i="9"/>
  <c r="BC63" i="9" s="1"/>
  <c r="BB31" i="9"/>
  <c r="BE30" i="9"/>
  <c r="BD30" i="9"/>
  <c r="BC30" i="9"/>
  <c r="BB30" i="9"/>
  <c r="BD28" i="9"/>
  <c r="BC28" i="9"/>
  <c r="BB28" i="9"/>
  <c r="BE28" i="9" s="1"/>
  <c r="BD27" i="9"/>
  <c r="BC27" i="9"/>
  <c r="BB27" i="9"/>
  <c r="BE27" i="9" s="1"/>
  <c r="BD26" i="9"/>
  <c r="BC26" i="9"/>
  <c r="BB26" i="9"/>
  <c r="BE26" i="9" s="1"/>
  <c r="BD25" i="9"/>
  <c r="BC25" i="9"/>
  <c r="BB25" i="9"/>
  <c r="BE25" i="9" s="1"/>
  <c r="BE23" i="9"/>
  <c r="BD23" i="9"/>
  <c r="BC23" i="9"/>
  <c r="BB23" i="9"/>
  <c r="BD22" i="9"/>
  <c r="BC22" i="9"/>
  <c r="D22" i="9"/>
  <c r="D24" i="9" s="1"/>
  <c r="BB24" i="9" s="1"/>
  <c r="BE24" i="9" s="1"/>
  <c r="BD21" i="9"/>
  <c r="BC21" i="9"/>
  <c r="BB21" i="9"/>
  <c r="BE21" i="9" s="1"/>
  <c r="BE19" i="9"/>
  <c r="BD19" i="9"/>
  <c r="BC19" i="9"/>
  <c r="BB19" i="9"/>
  <c r="BD18" i="9"/>
  <c r="BC18" i="9"/>
  <c r="D18" i="9"/>
  <c r="D20" i="9" s="1"/>
  <c r="BB20" i="9" s="1"/>
  <c r="BE20" i="9" s="1"/>
  <c r="BD17" i="9"/>
  <c r="BC17" i="9"/>
  <c r="BB17" i="9"/>
  <c r="BE17" i="9" s="1"/>
  <c r="BD16" i="9"/>
  <c r="BC16" i="9"/>
  <c r="BB16" i="9"/>
  <c r="BE16" i="9" s="1"/>
  <c r="BD15" i="9"/>
  <c r="BC15" i="9"/>
  <c r="BB15" i="9"/>
  <c r="BE15" i="9" s="1"/>
  <c r="BD14" i="9"/>
  <c r="BC14" i="9"/>
  <c r="BB14" i="9"/>
  <c r="BE14" i="9" s="1"/>
  <c r="D14" i="9"/>
  <c r="BE13" i="9"/>
  <c r="BD13" i="9"/>
  <c r="BC13" i="9"/>
  <c r="BC29" i="9" s="1"/>
  <c r="BB13" i="9"/>
  <c r="D12" i="9"/>
  <c r="BB12" i="9" s="1"/>
  <c r="BE12" i="9" s="1"/>
  <c r="BD11" i="9"/>
  <c r="BC11" i="9"/>
  <c r="BB11" i="9"/>
  <c r="BE11" i="9" s="1"/>
  <c r="BD10" i="9"/>
  <c r="BC10" i="9"/>
  <c r="BB10" i="9"/>
  <c r="BE10" i="9" s="1"/>
  <c r="BD9" i="9"/>
  <c r="BC9" i="9"/>
  <c r="BB9" i="9"/>
  <c r="BE9" i="9" s="1"/>
  <c r="BD8" i="9"/>
  <c r="BC8" i="9"/>
  <c r="BB8" i="9"/>
  <c r="BE8" i="9" s="1"/>
  <c r="BD7" i="9"/>
  <c r="BC7" i="9"/>
  <c r="BB7" i="9"/>
  <c r="BE7" i="9" s="1"/>
  <c r="BD6" i="9"/>
  <c r="BC6" i="9"/>
  <c r="BB6" i="9"/>
  <c r="BE6" i="9" s="1"/>
  <c r="BD5" i="9"/>
  <c r="BC5" i="9"/>
  <c r="BB5" i="9"/>
  <c r="BE5" i="9" s="1"/>
  <c r="BD4" i="9"/>
  <c r="BD29" i="9" s="1"/>
  <c r="BD64" i="9" s="1"/>
  <c r="BC4" i="9"/>
  <c r="BB4" i="9"/>
  <c r="BE4" i="9" s="1"/>
  <c r="D4" i="9"/>
  <c r="BE3" i="9"/>
  <c r="BB3" i="9"/>
  <c r="G147" i="8"/>
  <c r="BC115" i="1"/>
  <c r="G147" i="7"/>
  <c r="BB102" i="1"/>
  <c r="D102" i="1"/>
  <c r="BF64" i="1"/>
  <c r="D178" i="1"/>
  <c r="D168" i="1"/>
  <c r="D164" i="1"/>
  <c r="D156" i="1"/>
  <c r="D154" i="1"/>
  <c r="D153" i="1"/>
  <c r="BB153" i="1" s="1"/>
  <c r="D140" i="1"/>
  <c r="BB140" i="1" s="1"/>
  <c r="D138" i="1"/>
  <c r="D137" i="1"/>
  <c r="D136" i="1"/>
  <c r="D128" i="1"/>
  <c r="D123" i="1"/>
  <c r="BB123" i="1" s="1"/>
  <c r="D115" i="1"/>
  <c r="BB115" i="1" s="1"/>
  <c r="D113" i="1"/>
  <c r="D83" i="1"/>
  <c r="D82" i="1"/>
  <c r="D81" i="1"/>
  <c r="D74" i="1"/>
  <c r="D22" i="1"/>
  <c r="D18" i="1"/>
  <c r="D14" i="1"/>
  <c r="D4" i="1"/>
  <c r="BB4" i="1" s="1"/>
  <c r="BC5" i="1"/>
  <c r="BD5" i="1"/>
  <c r="BC6" i="1"/>
  <c r="BD6" i="1"/>
  <c r="BC7" i="1"/>
  <c r="BD7" i="1"/>
  <c r="BC8" i="1"/>
  <c r="BD8" i="1"/>
  <c r="BC9" i="1"/>
  <c r="BD9" i="1"/>
  <c r="BC10" i="1"/>
  <c r="BD10" i="1"/>
  <c r="BC11" i="1"/>
  <c r="BD11" i="1"/>
  <c r="BC13" i="1"/>
  <c r="BD13" i="1"/>
  <c r="BC14" i="1"/>
  <c r="BD14" i="1"/>
  <c r="BC15" i="1"/>
  <c r="BD15" i="1"/>
  <c r="BC16" i="1"/>
  <c r="BD16" i="1"/>
  <c r="BC17" i="1"/>
  <c r="BD17" i="1"/>
  <c r="BC18" i="1"/>
  <c r="BD18" i="1"/>
  <c r="BC19" i="1"/>
  <c r="BD19" i="1"/>
  <c r="BC21" i="1"/>
  <c r="BD21" i="1"/>
  <c r="BC22" i="1"/>
  <c r="BD22" i="1"/>
  <c r="BC23" i="1"/>
  <c r="BD23" i="1"/>
  <c r="BC25" i="1"/>
  <c r="BD25" i="1"/>
  <c r="BC26" i="1"/>
  <c r="BD26" i="1"/>
  <c r="BC27" i="1"/>
  <c r="BD27" i="1"/>
  <c r="BC28" i="1"/>
  <c r="BD28" i="1"/>
  <c r="BC30" i="1"/>
  <c r="BD30" i="1"/>
  <c r="BC31" i="1"/>
  <c r="BD31" i="1"/>
  <c r="BC32" i="1"/>
  <c r="BD32" i="1"/>
  <c r="BC33" i="1"/>
  <c r="BD33" i="1"/>
  <c r="BC34" i="1"/>
  <c r="BD34" i="1"/>
  <c r="BC35" i="1"/>
  <c r="BD35" i="1"/>
  <c r="BC36" i="1"/>
  <c r="BD36" i="1"/>
  <c r="BC38" i="1"/>
  <c r="BD38" i="1"/>
  <c r="BC39" i="1"/>
  <c r="BD39" i="1"/>
  <c r="BC40" i="1"/>
  <c r="BD40" i="1"/>
  <c r="BC41" i="1"/>
  <c r="BD41" i="1"/>
  <c r="BC42" i="1"/>
  <c r="BD42" i="1"/>
  <c r="BC44" i="1"/>
  <c r="BD44" i="1"/>
  <c r="BC45" i="1"/>
  <c r="BD45" i="1"/>
  <c r="BC46" i="1"/>
  <c r="BD46" i="1"/>
  <c r="BC48" i="1"/>
  <c r="BD48" i="1"/>
  <c r="BC49" i="1"/>
  <c r="BD49" i="1"/>
  <c r="BC50" i="1"/>
  <c r="BD50" i="1"/>
  <c r="BC51" i="1"/>
  <c r="BD51" i="1"/>
  <c r="BC52" i="1"/>
  <c r="BD52" i="1"/>
  <c r="BC54" i="1"/>
  <c r="BD54" i="1"/>
  <c r="BC55" i="1"/>
  <c r="BD55" i="1"/>
  <c r="BC56" i="1"/>
  <c r="BD56" i="1"/>
  <c r="BC58" i="1"/>
  <c r="BD58" i="1"/>
  <c r="BC59" i="1"/>
  <c r="BD59" i="1"/>
  <c r="BC60" i="1"/>
  <c r="BD60" i="1"/>
  <c r="BC61" i="1"/>
  <c r="BD61" i="1"/>
  <c r="BC62" i="1"/>
  <c r="BD62" i="1"/>
  <c r="BC65" i="1"/>
  <c r="BD65" i="1"/>
  <c r="BC66" i="1"/>
  <c r="BD66" i="1"/>
  <c r="BC67" i="1"/>
  <c r="BD67" i="1"/>
  <c r="BC68" i="1"/>
  <c r="BD68" i="1"/>
  <c r="BC69" i="1"/>
  <c r="BD69" i="1"/>
  <c r="BC70" i="1"/>
  <c r="BD70" i="1"/>
  <c r="BC71" i="1"/>
  <c r="BD71" i="1"/>
  <c r="BC72" i="1"/>
  <c r="BD72" i="1"/>
  <c r="BC73" i="1"/>
  <c r="BD73" i="1"/>
  <c r="BC74" i="1"/>
  <c r="BD74" i="1"/>
  <c r="BC75" i="1"/>
  <c r="BD75" i="1"/>
  <c r="BC76" i="1"/>
  <c r="BD76" i="1"/>
  <c r="BC77" i="1"/>
  <c r="BD77" i="1"/>
  <c r="BC78" i="1"/>
  <c r="BD78" i="1"/>
  <c r="BC79" i="1"/>
  <c r="BD79" i="1"/>
  <c r="BC80" i="1"/>
  <c r="BD80" i="1"/>
  <c r="BC81" i="1"/>
  <c r="BD81" i="1"/>
  <c r="BC82" i="1"/>
  <c r="BD82" i="1"/>
  <c r="BC83" i="1"/>
  <c r="BD83" i="1"/>
  <c r="BC84" i="1"/>
  <c r="BD84" i="1"/>
  <c r="BC85" i="1"/>
  <c r="BD85" i="1"/>
  <c r="BC86" i="1"/>
  <c r="BD86" i="1"/>
  <c r="BC87" i="1"/>
  <c r="BD87" i="1"/>
  <c r="BC88" i="1"/>
  <c r="BD88" i="1"/>
  <c r="BC90" i="1"/>
  <c r="BD90" i="1"/>
  <c r="BC91" i="1"/>
  <c r="BD91" i="1"/>
  <c r="BC92" i="1"/>
  <c r="BD92" i="1"/>
  <c r="BC93" i="1"/>
  <c r="BD93" i="1"/>
  <c r="BC94" i="1"/>
  <c r="BD94" i="1"/>
  <c r="BC95" i="1"/>
  <c r="BD95" i="1"/>
  <c r="BC96" i="1"/>
  <c r="BD96" i="1"/>
  <c r="BC97" i="1"/>
  <c r="BD97" i="1"/>
  <c r="BC98" i="1"/>
  <c r="BD98" i="1"/>
  <c r="BC99" i="1"/>
  <c r="BD99" i="1"/>
  <c r="BC100" i="1"/>
  <c r="BD100" i="1"/>
  <c r="BC101" i="1"/>
  <c r="BD101" i="1"/>
  <c r="BC104" i="1"/>
  <c r="BD104" i="1"/>
  <c r="BC105" i="1"/>
  <c r="BD105" i="1"/>
  <c r="BC106" i="1"/>
  <c r="BD106" i="1"/>
  <c r="BC107" i="1"/>
  <c r="BD107" i="1"/>
  <c r="BC108" i="1"/>
  <c r="BD108" i="1"/>
  <c r="BC109" i="1"/>
  <c r="BD109" i="1"/>
  <c r="BC110" i="1"/>
  <c r="BD110" i="1"/>
  <c r="BC111" i="1"/>
  <c r="BD111" i="1"/>
  <c r="BC112" i="1"/>
  <c r="BD112" i="1"/>
  <c r="BC113" i="1"/>
  <c r="BD113" i="1"/>
  <c r="BC114" i="1"/>
  <c r="BD114" i="1"/>
  <c r="BC117" i="1"/>
  <c r="BD117" i="1"/>
  <c r="BC120" i="1"/>
  <c r="BD120" i="1"/>
  <c r="BC121" i="1"/>
  <c r="BD121" i="1"/>
  <c r="BC123" i="1"/>
  <c r="BD123" i="1"/>
  <c r="BC124" i="1"/>
  <c r="BD124" i="1"/>
  <c r="BC125" i="1"/>
  <c r="BD125" i="1"/>
  <c r="BC126" i="1"/>
  <c r="BD126" i="1"/>
  <c r="BC128" i="1"/>
  <c r="BD128" i="1"/>
  <c r="BC129" i="1"/>
  <c r="BD129" i="1"/>
  <c r="BC130" i="1"/>
  <c r="BD130" i="1"/>
  <c r="BC131" i="1"/>
  <c r="BD131" i="1"/>
  <c r="BC132" i="1"/>
  <c r="BD132" i="1"/>
  <c r="BC133" i="1"/>
  <c r="BD133" i="1"/>
  <c r="BC134" i="1"/>
  <c r="BD134" i="1"/>
  <c r="BC135" i="1"/>
  <c r="BD135" i="1"/>
  <c r="BC136" i="1"/>
  <c r="BD136" i="1"/>
  <c r="BC137" i="1"/>
  <c r="BD137" i="1"/>
  <c r="BC138" i="1"/>
  <c r="BD138" i="1"/>
  <c r="BC139" i="1"/>
  <c r="BD139" i="1"/>
  <c r="BC140" i="1"/>
  <c r="BD140" i="1"/>
  <c r="BC141" i="1"/>
  <c r="BD141" i="1"/>
  <c r="BC142" i="1"/>
  <c r="BD142" i="1"/>
  <c r="BC143" i="1"/>
  <c r="BD143" i="1"/>
  <c r="BC144" i="1"/>
  <c r="BD144" i="1"/>
  <c r="BC145" i="1"/>
  <c r="BD145" i="1"/>
  <c r="BC146" i="1"/>
  <c r="BD146" i="1"/>
  <c r="BC147" i="1"/>
  <c r="BD147" i="1"/>
  <c r="BC148" i="1"/>
  <c r="BD148" i="1"/>
  <c r="BC149" i="1"/>
  <c r="BD149" i="1"/>
  <c r="BC150" i="1"/>
  <c r="BD150" i="1"/>
  <c r="BC151" i="1"/>
  <c r="BD151" i="1"/>
  <c r="BC153" i="1"/>
  <c r="BD153" i="1"/>
  <c r="BC154" i="1"/>
  <c r="BD154" i="1"/>
  <c r="BC156" i="1"/>
  <c r="BD156" i="1"/>
  <c r="BC158" i="1"/>
  <c r="BD158" i="1"/>
  <c r="BC160" i="1"/>
  <c r="BD160" i="1"/>
  <c r="BC161" i="1"/>
  <c r="BD161" i="1"/>
  <c r="BC162" i="1"/>
  <c r="BD162" i="1"/>
  <c r="BC164" i="1"/>
  <c r="BD164" i="1"/>
  <c r="BC165" i="1"/>
  <c r="BD165" i="1"/>
  <c r="BC166" i="1"/>
  <c r="BD166" i="1"/>
  <c r="BC168" i="1"/>
  <c r="BD168" i="1"/>
  <c r="BC169" i="1"/>
  <c r="BD169" i="1"/>
  <c r="BC170" i="1"/>
  <c r="BD170" i="1"/>
  <c r="BC171" i="1"/>
  <c r="BD171" i="1"/>
  <c r="BC172" i="1"/>
  <c r="BD172" i="1"/>
  <c r="BC173" i="1"/>
  <c r="BD173" i="1"/>
  <c r="BC174" i="1"/>
  <c r="BD174" i="1"/>
  <c r="BC176" i="1"/>
  <c r="BD176" i="1"/>
  <c r="BC177" i="1"/>
  <c r="BD177" i="1"/>
  <c r="BC178" i="1"/>
  <c r="BD178" i="1"/>
  <c r="BC179" i="1"/>
  <c r="BD179" i="1"/>
  <c r="BC180" i="1"/>
  <c r="BD180" i="1"/>
  <c r="BC181" i="1"/>
  <c r="BD181" i="1"/>
  <c r="BC182" i="1"/>
  <c r="BD182" i="1"/>
  <c r="BD4" i="1"/>
  <c r="BC4" i="1"/>
  <c r="BB5" i="1"/>
  <c r="BB6" i="1"/>
  <c r="BB7" i="1"/>
  <c r="BB8" i="1"/>
  <c r="BB9" i="1"/>
  <c r="BB10" i="1"/>
  <c r="BB11" i="1"/>
  <c r="BB13" i="1"/>
  <c r="BB14" i="1"/>
  <c r="BB15" i="1"/>
  <c r="BB16" i="1"/>
  <c r="BB17" i="1"/>
  <c r="BB18" i="1"/>
  <c r="BB19" i="1"/>
  <c r="BB21" i="1"/>
  <c r="BB22" i="1"/>
  <c r="BB23" i="1"/>
  <c r="BB25" i="1"/>
  <c r="BB26" i="1"/>
  <c r="BB27" i="1"/>
  <c r="BB28" i="1"/>
  <c r="BB30" i="1"/>
  <c r="BB31" i="1"/>
  <c r="BB32" i="1"/>
  <c r="BB33" i="1"/>
  <c r="BB34" i="1"/>
  <c r="BB35" i="1"/>
  <c r="BB36" i="1"/>
  <c r="BB38" i="1"/>
  <c r="BB39" i="1"/>
  <c r="BB40" i="1"/>
  <c r="BB41" i="1"/>
  <c r="BB42" i="1"/>
  <c r="BB44" i="1"/>
  <c r="BB45" i="1"/>
  <c r="BB46" i="1"/>
  <c r="BB48" i="1"/>
  <c r="BB49" i="1"/>
  <c r="BB50" i="1"/>
  <c r="BB51" i="1"/>
  <c r="BB52" i="1"/>
  <c r="BB54" i="1"/>
  <c r="BB55" i="1"/>
  <c r="BB56" i="1"/>
  <c r="BB58" i="1"/>
  <c r="BB59" i="1"/>
  <c r="BB60" i="1"/>
  <c r="BB61" i="1"/>
  <c r="BB62" i="1"/>
  <c r="BB65" i="1"/>
  <c r="BB66" i="1"/>
  <c r="BB67" i="1"/>
  <c r="BB68" i="1"/>
  <c r="BB69" i="1"/>
  <c r="BB70" i="1"/>
  <c r="BB71" i="1"/>
  <c r="BB72" i="1"/>
  <c r="BB73" i="1"/>
  <c r="BB74" i="1"/>
  <c r="BB75" i="1"/>
  <c r="BB76" i="1"/>
  <c r="BB77" i="1"/>
  <c r="BB78" i="1"/>
  <c r="BB79" i="1"/>
  <c r="BB80" i="1"/>
  <c r="BB81" i="1"/>
  <c r="BB82" i="1"/>
  <c r="BB83" i="1"/>
  <c r="BB84" i="1"/>
  <c r="BB85" i="1"/>
  <c r="BB86" i="1"/>
  <c r="BB87" i="1"/>
  <c r="BB88" i="1"/>
  <c r="BB90" i="1"/>
  <c r="BB91" i="1"/>
  <c r="BB92" i="1"/>
  <c r="BB93" i="1"/>
  <c r="BB94" i="1"/>
  <c r="BB95" i="1"/>
  <c r="BB96" i="1"/>
  <c r="BB97" i="1"/>
  <c r="BB98" i="1"/>
  <c r="BB99" i="1"/>
  <c r="BB100" i="1"/>
  <c r="BB101" i="1"/>
  <c r="BB104" i="1"/>
  <c r="BB105" i="1"/>
  <c r="BB106" i="1"/>
  <c r="BB107" i="1"/>
  <c r="BB108" i="1"/>
  <c r="BB109" i="1"/>
  <c r="BB110" i="1"/>
  <c r="BB111" i="1"/>
  <c r="BB112" i="1"/>
  <c r="BB113" i="1"/>
  <c r="BB114" i="1"/>
  <c r="BB117" i="1"/>
  <c r="BB120" i="1"/>
  <c r="BB121" i="1"/>
  <c r="BB124" i="1"/>
  <c r="BB125" i="1"/>
  <c r="BB126" i="1"/>
  <c r="BB128" i="1"/>
  <c r="BB129" i="1"/>
  <c r="BB130" i="1"/>
  <c r="BB131" i="1"/>
  <c r="BB132" i="1"/>
  <c r="BB133" i="1"/>
  <c r="BB134" i="1"/>
  <c r="BB135" i="1"/>
  <c r="BB136" i="1"/>
  <c r="BB137" i="1"/>
  <c r="BB138" i="1"/>
  <c r="BB139" i="1"/>
  <c r="BB141" i="1"/>
  <c r="BB142" i="1"/>
  <c r="BB143" i="1"/>
  <c r="BB144" i="1"/>
  <c r="BB145" i="1"/>
  <c r="BB146" i="1"/>
  <c r="BB147" i="1"/>
  <c r="BB148" i="1"/>
  <c r="BB149" i="1"/>
  <c r="BB150" i="1"/>
  <c r="BB151" i="1"/>
  <c r="BB154" i="1"/>
  <c r="BB156" i="1"/>
  <c r="BB158" i="1"/>
  <c r="BB160" i="1"/>
  <c r="BB161" i="1"/>
  <c r="BB162" i="1"/>
  <c r="BB164" i="1"/>
  <c r="BB165" i="1"/>
  <c r="BB166" i="1"/>
  <c r="BB168" i="1"/>
  <c r="BB169" i="1"/>
  <c r="BB170" i="1"/>
  <c r="BB171" i="1"/>
  <c r="BB172" i="1"/>
  <c r="BB173" i="1"/>
  <c r="BB174" i="1"/>
  <c r="BB176" i="1"/>
  <c r="BB177" i="1"/>
  <c r="BB178" i="1"/>
  <c r="BB179" i="1"/>
  <c r="BB180" i="1"/>
  <c r="BB181" i="1"/>
  <c r="BB182" i="1"/>
  <c r="D122" i="1"/>
  <c r="D116" i="1"/>
  <c r="D118" i="1" s="1"/>
  <c r="BB118" i="1" s="1"/>
  <c r="D57" i="1"/>
  <c r="BB57" i="1" s="1"/>
  <c r="BE57" i="1" s="1"/>
  <c r="D53" i="1"/>
  <c r="BB53" i="1" s="1"/>
  <c r="BE53" i="1" s="1"/>
  <c r="D47" i="1"/>
  <c r="BB47" i="1" s="1"/>
  <c r="BE47" i="1" s="1"/>
  <c r="D43" i="1"/>
  <c r="BB43" i="1" s="1"/>
  <c r="BE43" i="1" s="1"/>
  <c r="D37" i="1"/>
  <c r="BB37" i="1" s="1"/>
  <c r="BE37" i="1" s="1"/>
  <c r="D24" i="1"/>
  <c r="BB24" i="1" s="1"/>
  <c r="BE24" i="1" s="1"/>
  <c r="D20" i="1"/>
  <c r="BB20" i="1" s="1"/>
  <c r="BE20" i="1" s="1"/>
  <c r="D12" i="1"/>
  <c r="BB12" i="1" s="1"/>
  <c r="BE12" i="1" s="1"/>
  <c r="BB3" i="1"/>
  <c r="BE3" i="1" s="1"/>
  <c r="Y33" i="6"/>
  <c r="M33" i="6"/>
  <c r="Y32" i="6"/>
  <c r="M32" i="6"/>
  <c r="Y31" i="6"/>
  <c r="M31" i="6"/>
  <c r="W30" i="6"/>
  <c r="V30" i="6"/>
  <c r="U30" i="6"/>
  <c r="T30" i="6"/>
  <c r="S30" i="6"/>
  <c r="Y30" i="6" s="1"/>
  <c r="R30" i="6"/>
  <c r="Q30" i="6"/>
  <c r="P30" i="6"/>
  <c r="O30" i="6"/>
  <c r="N30" i="6"/>
  <c r="K30" i="6"/>
  <c r="J30" i="6"/>
  <c r="I30" i="6"/>
  <c r="H30" i="6"/>
  <c r="G30" i="6"/>
  <c r="F30" i="6"/>
  <c r="E30" i="6"/>
  <c r="D30" i="6"/>
  <c r="C30" i="6"/>
  <c r="B30" i="6"/>
  <c r="M30" i="6" s="1"/>
  <c r="Y29" i="6"/>
  <c r="M29" i="6"/>
  <c r="Y28" i="6"/>
  <c r="M28" i="6"/>
  <c r="Y27" i="6"/>
  <c r="M27" i="6"/>
  <c r="Y26" i="6"/>
  <c r="M26" i="6"/>
  <c r="Y25" i="6"/>
  <c r="M25" i="6"/>
  <c r="Y24" i="6"/>
  <c r="M24" i="6"/>
  <c r="W23" i="6"/>
  <c r="V23" i="6"/>
  <c r="U23" i="6"/>
  <c r="T23" i="6"/>
  <c r="S23" i="6"/>
  <c r="R23" i="6"/>
  <c r="Q23" i="6"/>
  <c r="P23" i="6"/>
  <c r="Y23" i="6" s="1"/>
  <c r="O23" i="6"/>
  <c r="N23" i="6"/>
  <c r="K23" i="6"/>
  <c r="J23" i="6"/>
  <c r="I23" i="6"/>
  <c r="H23" i="6"/>
  <c r="G23" i="6"/>
  <c r="M23" i="6" s="1"/>
  <c r="F23" i="6"/>
  <c r="E23" i="6"/>
  <c r="D23" i="6"/>
  <c r="C23" i="6"/>
  <c r="C12" i="6" s="1"/>
  <c r="B23" i="6"/>
  <c r="Y22" i="6"/>
  <c r="M22" i="6"/>
  <c r="Y21" i="6"/>
  <c r="M21" i="6"/>
  <c r="W20" i="6"/>
  <c r="Y20" i="6" s="1"/>
  <c r="M20" i="6"/>
  <c r="K20" i="6"/>
  <c r="X19" i="6"/>
  <c r="W19" i="6"/>
  <c r="V19" i="6"/>
  <c r="U19" i="6"/>
  <c r="T19" i="6"/>
  <c r="T12" i="6" s="1"/>
  <c r="S19" i="6"/>
  <c r="Y19" i="6" s="1"/>
  <c r="R19" i="6"/>
  <c r="Q19" i="6"/>
  <c r="P19" i="6"/>
  <c r="P12" i="6" s="1"/>
  <c r="O19" i="6"/>
  <c r="O12" i="6" s="1"/>
  <c r="N19" i="6"/>
  <c r="K19" i="6"/>
  <c r="J19" i="6"/>
  <c r="I19" i="6"/>
  <c r="H19" i="6"/>
  <c r="G19" i="6"/>
  <c r="M19" i="6" s="1"/>
  <c r="F19" i="6"/>
  <c r="E19" i="6"/>
  <c r="D19" i="6"/>
  <c r="C19" i="6"/>
  <c r="B19" i="6"/>
  <c r="Y18" i="6"/>
  <c r="M18" i="6"/>
  <c r="Y17" i="6"/>
  <c r="M17" i="6"/>
  <c r="Y16" i="6"/>
  <c r="M16" i="6"/>
  <c r="Y15" i="6"/>
  <c r="M15" i="6"/>
  <c r="W14" i="6"/>
  <c r="V14" i="6"/>
  <c r="U14" i="6"/>
  <c r="U12" i="6" s="1"/>
  <c r="U34" i="6" s="1"/>
  <c r="I7" i="6" s="1"/>
  <c r="I11" i="6" s="1"/>
  <c r="T14" i="6"/>
  <c r="S14" i="6"/>
  <c r="R14" i="6"/>
  <c r="Q14" i="6"/>
  <c r="Q12" i="6" s="1"/>
  <c r="Q34" i="6" s="1"/>
  <c r="E7" i="6" s="1"/>
  <c r="E11" i="6" s="1"/>
  <c r="P14" i="6"/>
  <c r="O14" i="6"/>
  <c r="N14" i="6"/>
  <c r="Y14" i="6" s="1"/>
  <c r="K14" i="6"/>
  <c r="J14" i="6"/>
  <c r="I14" i="6"/>
  <c r="I12" i="6" s="1"/>
  <c r="H14" i="6"/>
  <c r="H12" i="6" s="1"/>
  <c r="G14" i="6"/>
  <c r="F14" i="6"/>
  <c r="E14" i="6"/>
  <c r="E12" i="6" s="1"/>
  <c r="D14" i="6"/>
  <c r="D12" i="6" s="1"/>
  <c r="C14" i="6"/>
  <c r="B14" i="6"/>
  <c r="X13" i="6"/>
  <c r="X12" i="6" s="1"/>
  <c r="L13" i="6"/>
  <c r="L12" i="6" s="1"/>
  <c r="V12" i="6"/>
  <c r="R12" i="6"/>
  <c r="N12" i="6"/>
  <c r="J12" i="6"/>
  <c r="F12" i="6"/>
  <c r="B12" i="6"/>
  <c r="X11" i="6"/>
  <c r="X34" i="6" s="1"/>
  <c r="X37" i="6" s="1"/>
  <c r="W11" i="6"/>
  <c r="V11" i="6"/>
  <c r="V34" i="6" s="1"/>
  <c r="V37" i="6" s="1"/>
  <c r="U11" i="6"/>
  <c r="T11" i="6"/>
  <c r="T34" i="6" s="1"/>
  <c r="H7" i="6" s="1"/>
  <c r="H11" i="6" s="1"/>
  <c r="S11" i="6"/>
  <c r="Y11" i="6" s="1"/>
  <c r="R11" i="6"/>
  <c r="R34" i="6" s="1"/>
  <c r="Q11" i="6"/>
  <c r="P11" i="6"/>
  <c r="P34" i="6" s="1"/>
  <c r="D7" i="6" s="1"/>
  <c r="D11" i="6" s="1"/>
  <c r="O11" i="6"/>
  <c r="O34" i="6" s="1"/>
  <c r="C7" i="6" s="1"/>
  <c r="C11" i="6" s="1"/>
  <c r="C34" i="6" s="1"/>
  <c r="N11" i="6"/>
  <c r="N34" i="6" s="1"/>
  <c r="L11" i="6"/>
  <c r="K11" i="6"/>
  <c r="J11" i="6"/>
  <c r="J34" i="6" s="1"/>
  <c r="J37" i="6" s="1"/>
  <c r="Y10" i="6"/>
  <c r="M10" i="6"/>
  <c r="Y9" i="6"/>
  <c r="M9" i="6"/>
  <c r="Y8" i="6"/>
  <c r="M8" i="6"/>
  <c r="Y7" i="6"/>
  <c r="A3" i="6"/>
  <c r="A2" i="6"/>
  <c r="D56" i="5"/>
  <c r="C56" i="5"/>
  <c r="D51" i="5"/>
  <c r="D57" i="5" s="1"/>
  <c r="C51" i="5"/>
  <c r="C57" i="5" s="1"/>
  <c r="D43" i="5"/>
  <c r="C43" i="5"/>
  <c r="D37" i="5"/>
  <c r="D44" i="5" s="1"/>
  <c r="C37" i="5"/>
  <c r="C44" i="5" s="1"/>
  <c r="D29" i="5"/>
  <c r="C29" i="5"/>
  <c r="D19" i="5"/>
  <c r="D30" i="5" s="1"/>
  <c r="D59" i="5" s="1"/>
  <c r="D61" i="5" s="1"/>
  <c r="D64" i="5" s="1"/>
  <c r="C19" i="5"/>
  <c r="C30" i="5" s="1"/>
  <c r="C59" i="5" s="1"/>
  <c r="C61" i="5" s="1"/>
  <c r="C64" i="5" s="1"/>
  <c r="A3" i="5"/>
  <c r="A2" i="5"/>
  <c r="D62" i="4"/>
  <c r="C62" i="4"/>
  <c r="D52" i="4"/>
  <c r="C52" i="4"/>
  <c r="D49" i="4"/>
  <c r="C49" i="4"/>
  <c r="D48" i="4"/>
  <c r="D47" i="4" s="1"/>
  <c r="C48" i="4"/>
  <c r="C47" i="4" s="1"/>
  <c r="D10" i="4"/>
  <c r="C10" i="4"/>
  <c r="D5" i="4"/>
  <c r="D35" i="4" s="1"/>
  <c r="D38" i="4" s="1"/>
  <c r="D40" i="4" s="1"/>
  <c r="C5" i="4"/>
  <c r="C35" i="4" s="1"/>
  <c r="C38" i="4" s="1"/>
  <c r="C40" i="4" s="1"/>
  <c r="A3" i="4"/>
  <c r="D56" i="3"/>
  <c r="D54" i="3"/>
  <c r="C54" i="3"/>
  <c r="C56" i="3" s="1"/>
  <c r="D40" i="3"/>
  <c r="C40" i="3"/>
  <c r="C41" i="3" s="1"/>
  <c r="D27" i="3"/>
  <c r="D41" i="3" s="1"/>
  <c r="D57" i="3" s="1"/>
  <c r="C27" i="3"/>
  <c r="A3" i="3"/>
  <c r="A2" i="3"/>
  <c r="D46" i="2"/>
  <c r="C46" i="2"/>
  <c r="D25" i="2"/>
  <c r="D47" i="2" s="1"/>
  <c r="C25" i="2"/>
  <c r="D118" i="11" l="1"/>
  <c r="BB118" i="11" s="1"/>
  <c r="BE118" i="11" s="1"/>
  <c r="BB116" i="11"/>
  <c r="BE116" i="11" s="1"/>
  <c r="BE115" i="11"/>
  <c r="BD119" i="11"/>
  <c r="D29" i="11"/>
  <c r="D63" i="11"/>
  <c r="BB63" i="11" s="1"/>
  <c r="BE63" i="11" s="1"/>
  <c r="D89" i="11"/>
  <c r="BB18" i="11"/>
  <c r="BE18" i="11" s="1"/>
  <c r="BB22" i="11"/>
  <c r="BE22" i="11" s="1"/>
  <c r="BE141" i="11"/>
  <c r="D127" i="11"/>
  <c r="BB127" i="11" s="1"/>
  <c r="BE127" i="11" s="1"/>
  <c r="C47" i="2"/>
  <c r="D118" i="9"/>
  <c r="BB118" i="9" s="1"/>
  <c r="BE118" i="9" s="1"/>
  <c r="BB116" i="9"/>
  <c r="BE116" i="9" s="1"/>
  <c r="BC64" i="9"/>
  <c r="D155" i="9"/>
  <c r="BB152" i="9"/>
  <c r="BE152" i="9" s="1"/>
  <c r="D29" i="9"/>
  <c r="D63" i="9"/>
  <c r="BB63" i="9" s="1"/>
  <c r="BE63" i="9" s="1"/>
  <c r="D89" i="9"/>
  <c r="BB18" i="9"/>
  <c r="BE18" i="9" s="1"/>
  <c r="BB22" i="9"/>
  <c r="BE22" i="9" s="1"/>
  <c r="BE139" i="1"/>
  <c r="BE135" i="1"/>
  <c r="BE131" i="1"/>
  <c r="BE126" i="1"/>
  <c r="BC157" i="1"/>
  <c r="BC183" i="1" s="1"/>
  <c r="BC116" i="1" s="1"/>
  <c r="BC118" i="1" s="1"/>
  <c r="BE151" i="1"/>
  <c r="BE147" i="1"/>
  <c r="BE143" i="1"/>
  <c r="BC102" i="1"/>
  <c r="BE169" i="1"/>
  <c r="BE164" i="1"/>
  <c r="BE114" i="1"/>
  <c r="BE110" i="1"/>
  <c r="BE106" i="1"/>
  <c r="BE100" i="1"/>
  <c r="BE96" i="1"/>
  <c r="BE92" i="1"/>
  <c r="BE87" i="1"/>
  <c r="BE83" i="1"/>
  <c r="BE79" i="1"/>
  <c r="BE75" i="1"/>
  <c r="BE71" i="1"/>
  <c r="BE61" i="1"/>
  <c r="BE56" i="1"/>
  <c r="BE46" i="1"/>
  <c r="BE41" i="1"/>
  <c r="BE36" i="1"/>
  <c r="BE32" i="1"/>
  <c r="BE27" i="1"/>
  <c r="BE22" i="1"/>
  <c r="BE17" i="1"/>
  <c r="BE13" i="1"/>
  <c r="BE8" i="1"/>
  <c r="BD102" i="1"/>
  <c r="D127" i="1"/>
  <c r="BB127" i="1" s="1"/>
  <c r="D89" i="1"/>
  <c r="BB89" i="1" s="1"/>
  <c r="BE178" i="1"/>
  <c r="BE173" i="1"/>
  <c r="BD29" i="1"/>
  <c r="BC29" i="1"/>
  <c r="BD157" i="1"/>
  <c r="BD183" i="1" s="1"/>
  <c r="BD115" i="1" s="1"/>
  <c r="BD116" i="1" s="1"/>
  <c r="BD118" i="1" s="1"/>
  <c r="BD89" i="1"/>
  <c r="BD103" i="1" s="1"/>
  <c r="BD63" i="1"/>
  <c r="BD64" i="1" s="1"/>
  <c r="BC89" i="1"/>
  <c r="BC63" i="1"/>
  <c r="BE172" i="1"/>
  <c r="BE168" i="1"/>
  <c r="BE162" i="1"/>
  <c r="BE156" i="1"/>
  <c r="BE150" i="1"/>
  <c r="BE146" i="1"/>
  <c r="BE142" i="1"/>
  <c r="BE138" i="1"/>
  <c r="BE134" i="1"/>
  <c r="BE130" i="1"/>
  <c r="BE125" i="1"/>
  <c r="BE113" i="1"/>
  <c r="BE109" i="1"/>
  <c r="BE105" i="1"/>
  <c r="BE99" i="1"/>
  <c r="BE95" i="1"/>
  <c r="BE91" i="1"/>
  <c r="BE86" i="1"/>
  <c r="BE82" i="1"/>
  <c r="BE78" i="1"/>
  <c r="BE74" i="1"/>
  <c r="BE70" i="1"/>
  <c r="BE60" i="1"/>
  <c r="BE55" i="1"/>
  <c r="BE50" i="1"/>
  <c r="BE45" i="1"/>
  <c r="BE40" i="1"/>
  <c r="BE35" i="1"/>
  <c r="BE31" i="1"/>
  <c r="BE26" i="1"/>
  <c r="BE21" i="1"/>
  <c r="BE16" i="1"/>
  <c r="BE11" i="1"/>
  <c r="BE180" i="1"/>
  <c r="BE171" i="1"/>
  <c r="BE154" i="1"/>
  <c r="BE145" i="1"/>
  <c r="BE137" i="1"/>
  <c r="BE129" i="1"/>
  <c r="BE117" i="1"/>
  <c r="BE108" i="1"/>
  <c r="BE98" i="1"/>
  <c r="BE90" i="1"/>
  <c r="BE81" i="1"/>
  <c r="BE73" i="1"/>
  <c r="BE59" i="1"/>
  <c r="BE49" i="1"/>
  <c r="BE34" i="1"/>
  <c r="BE25" i="1"/>
  <c r="BE10" i="1"/>
  <c r="BE176" i="1"/>
  <c r="BE166" i="1"/>
  <c r="BE149" i="1"/>
  <c r="BE141" i="1"/>
  <c r="BE133" i="1"/>
  <c r="BE124" i="1"/>
  <c r="BE112" i="1"/>
  <c r="BE104" i="1"/>
  <c r="BE94" i="1"/>
  <c r="BE85" i="1"/>
  <c r="BE77" i="1"/>
  <c r="BE69" i="1"/>
  <c r="BE54" i="1"/>
  <c r="BE44" i="1"/>
  <c r="BE30" i="1"/>
  <c r="BE19" i="1"/>
  <c r="BE15" i="1"/>
  <c r="BE6" i="1"/>
  <c r="BE127" i="1"/>
  <c r="BE179" i="1"/>
  <c r="BE170" i="1"/>
  <c r="BE165" i="1"/>
  <c r="BE160" i="1"/>
  <c r="BE153" i="1"/>
  <c r="BE148" i="1"/>
  <c r="BE144" i="1"/>
  <c r="BE140" i="1"/>
  <c r="BE136" i="1"/>
  <c r="BE132" i="1"/>
  <c r="BE128" i="1"/>
  <c r="BE123" i="1"/>
  <c r="BE111" i="1"/>
  <c r="BE107" i="1"/>
  <c r="BE101" i="1"/>
  <c r="BE97" i="1"/>
  <c r="BE93" i="1"/>
  <c r="BE88" i="1"/>
  <c r="BE84" i="1"/>
  <c r="BE80" i="1"/>
  <c r="BE76" i="1"/>
  <c r="BE72" i="1"/>
  <c r="BE68" i="1"/>
  <c r="BE62" i="1"/>
  <c r="BE58" i="1"/>
  <c r="BE52" i="1"/>
  <c r="BE48" i="1"/>
  <c r="BE42" i="1"/>
  <c r="BE38" i="1"/>
  <c r="BE33" i="1"/>
  <c r="BE28" i="1"/>
  <c r="BE23" i="1"/>
  <c r="BE18" i="1"/>
  <c r="BE14" i="1"/>
  <c r="BE9" i="1"/>
  <c r="BE5" i="1"/>
  <c r="BE181" i="1"/>
  <c r="BE177" i="1"/>
  <c r="BE7" i="1"/>
  <c r="BE51" i="1"/>
  <c r="BE39" i="1"/>
  <c r="BE4" i="1"/>
  <c r="BB122" i="1"/>
  <c r="BB116" i="1"/>
  <c r="D63" i="1"/>
  <c r="BB63" i="1" s="1"/>
  <c r="D29" i="1"/>
  <c r="C46" i="4"/>
  <c r="C60" i="4"/>
  <c r="C42" i="4"/>
  <c r="H34" i="6"/>
  <c r="D60" i="4"/>
  <c r="D42" i="4"/>
  <c r="D46" i="4"/>
  <c r="L34" i="6"/>
  <c r="L37" i="6" s="1"/>
  <c r="D34" i="6"/>
  <c r="C57" i="3"/>
  <c r="N37" i="6"/>
  <c r="B7" i="6"/>
  <c r="B11" i="6" s="1"/>
  <c r="B34" i="6" s="1"/>
  <c r="B37" i="6" s="1"/>
  <c r="R37" i="6"/>
  <c r="F7" i="6"/>
  <c r="F11" i="6" s="1"/>
  <c r="F34" i="6" s="1"/>
  <c r="F37" i="6" s="1"/>
  <c r="E34" i="6"/>
  <c r="I34" i="6"/>
  <c r="M14" i="6"/>
  <c r="S12" i="6"/>
  <c r="G12" i="6"/>
  <c r="D103" i="11" l="1"/>
  <c r="BB89" i="11"/>
  <c r="BE89" i="11" s="1"/>
  <c r="D64" i="11"/>
  <c r="BB29" i="11"/>
  <c r="BE29" i="11" s="1"/>
  <c r="D152" i="11"/>
  <c r="D103" i="9"/>
  <c r="BB89" i="9"/>
  <c r="BE89" i="9" s="1"/>
  <c r="D157" i="9"/>
  <c r="BB155" i="9"/>
  <c r="BE155" i="9" s="1"/>
  <c r="D64" i="9"/>
  <c r="BB29" i="9"/>
  <c r="BE29" i="9" s="1"/>
  <c r="BC103" i="1"/>
  <c r="BC64" i="1"/>
  <c r="BE102" i="1"/>
  <c r="BE115" i="1"/>
  <c r="D152" i="1"/>
  <c r="BE118" i="1"/>
  <c r="BD119" i="1"/>
  <c r="BE89" i="1"/>
  <c r="BE116" i="1"/>
  <c r="BC119" i="1"/>
  <c r="D103" i="1"/>
  <c r="D119" i="1" s="1"/>
  <c r="D64" i="1"/>
  <c r="BB64" i="1" s="1"/>
  <c r="BE64" i="1" s="1"/>
  <c r="BB29" i="1"/>
  <c r="BE29" i="1" s="1"/>
  <c r="C61" i="4"/>
  <c r="K13" i="6"/>
  <c r="S34" i="6"/>
  <c r="W13" i="6"/>
  <c r="D61" i="4"/>
  <c r="BF64" i="11" l="1"/>
  <c r="BB64" i="11"/>
  <c r="BE64" i="11" s="1"/>
  <c r="D155" i="11"/>
  <c r="BB152" i="11"/>
  <c r="BE152" i="11" s="1"/>
  <c r="D119" i="11"/>
  <c r="BB103" i="11"/>
  <c r="BE103" i="11" s="1"/>
  <c r="D159" i="9"/>
  <c r="BB159" i="9" s="1"/>
  <c r="BE159" i="9" s="1"/>
  <c r="D163" i="9"/>
  <c r="BB157" i="9"/>
  <c r="BE157" i="9" s="1"/>
  <c r="BF64" i="9"/>
  <c r="BB64" i="9"/>
  <c r="BE64" i="9" s="1"/>
  <c r="D119" i="9"/>
  <c r="BB103" i="9"/>
  <c r="BE103" i="9" s="1"/>
  <c r="BB119" i="1"/>
  <c r="BF119" i="1"/>
  <c r="BB103" i="1"/>
  <c r="BE103" i="1" s="1"/>
  <c r="D155" i="1"/>
  <c r="BB152" i="1"/>
  <c r="BE152" i="1" s="1"/>
  <c r="BE119" i="1"/>
  <c r="BG1" i="1" s="1"/>
  <c r="Y13" i="6"/>
  <c r="W12" i="6"/>
  <c r="M13" i="6"/>
  <c r="K12" i="6"/>
  <c r="G7" i="6"/>
  <c r="D157" i="11" l="1"/>
  <c r="BB155" i="11"/>
  <c r="BE155" i="11" s="1"/>
  <c r="BG1" i="11"/>
  <c r="BF119" i="11"/>
  <c r="BB119" i="11"/>
  <c r="BE119" i="11" s="1"/>
  <c r="BF119" i="9"/>
  <c r="BB119" i="9"/>
  <c r="BE119" i="9" s="1"/>
  <c r="BG1" i="9" s="1"/>
  <c r="BB163" i="9"/>
  <c r="BE163" i="9" s="1"/>
  <c r="D167" i="9"/>
  <c r="D157" i="1"/>
  <c r="BB155" i="1"/>
  <c r="BE155" i="1" s="1"/>
  <c r="W34" i="6"/>
  <c r="Y12" i="6"/>
  <c r="K34" i="6"/>
  <c r="K37" i="6" s="1"/>
  <c r="M12" i="6"/>
  <c r="G11" i="6"/>
  <c r="M7" i="6"/>
  <c r="D159" i="11" l="1"/>
  <c r="BB159" i="11" s="1"/>
  <c r="BE159" i="11" s="1"/>
  <c r="D163" i="11"/>
  <c r="BB157" i="11"/>
  <c r="BE157" i="11" s="1"/>
  <c r="BB167" i="9"/>
  <c r="BE167" i="9" s="1"/>
  <c r="D175" i="9"/>
  <c r="BB157" i="1"/>
  <c r="BE157" i="1" s="1"/>
  <c r="D159" i="1"/>
  <c r="BB159" i="1" s="1"/>
  <c r="BE159" i="1" s="1"/>
  <c r="D163" i="1"/>
  <c r="M11" i="6"/>
  <c r="G34" i="6"/>
  <c r="M34" i="6" s="1"/>
  <c r="M37" i="6" s="1"/>
  <c r="W37" i="6"/>
  <c r="Y34" i="6"/>
  <c r="Y37" i="6" s="1"/>
  <c r="BB163" i="11" l="1"/>
  <c r="BE163" i="11" s="1"/>
  <c r="D167" i="11"/>
  <c r="D183" i="9"/>
  <c r="BB183" i="9" s="1"/>
  <c r="BE183" i="9" s="1"/>
  <c r="BG2" i="9" s="1"/>
  <c r="BB175" i="9"/>
  <c r="BE175" i="9" s="1"/>
  <c r="BB163" i="1"/>
  <c r="BE163" i="1" s="1"/>
  <c r="D167" i="1"/>
  <c r="BB167" i="11" l="1"/>
  <c r="BE167" i="11" s="1"/>
  <c r="D175" i="11"/>
  <c r="BB167" i="1"/>
  <c r="BE167" i="1" s="1"/>
  <c r="D175" i="1"/>
  <c r="D183" i="11" l="1"/>
  <c r="BB183" i="11" s="1"/>
  <c r="BE183" i="11" s="1"/>
  <c r="BG2" i="11" s="1"/>
  <c r="BB175" i="11"/>
  <c r="BE175" i="11" s="1"/>
  <c r="D183" i="1"/>
  <c r="BB183" i="1" s="1"/>
  <c r="BE183" i="1" s="1"/>
  <c r="BG2" i="1" s="1"/>
  <c r="BB175" i="1"/>
  <c r="BE175" i="1" s="1"/>
  <c r="BE63" i="1" l="1"/>
</calcChain>
</file>

<file path=xl/sharedStrings.xml><?xml version="1.0" encoding="utf-8"?>
<sst xmlns="http://schemas.openxmlformats.org/spreadsheetml/2006/main" count="1832" uniqueCount="490">
  <si>
    <t>资产负债表</t>
    <phoneticPr fontId="5" type="noConversion"/>
  </si>
  <si>
    <t>编制单位：</t>
    <phoneticPr fontId="5" type="noConversion"/>
  </si>
  <si>
    <t>金额单位：人民币元</t>
    <phoneticPr fontId="5" type="noConversion"/>
  </si>
  <si>
    <t>项          目</t>
    <phoneticPr fontId="5" type="noConversion"/>
  </si>
  <si>
    <t>附注</t>
    <phoneticPr fontId="5" type="noConversion"/>
  </si>
  <si>
    <t>期末余额</t>
  </si>
  <si>
    <t>期初余额</t>
  </si>
  <si>
    <t>流动资产：</t>
  </si>
  <si>
    <t xml:space="preserve">  货币资金</t>
    <phoneticPr fontId="5" type="noConversion"/>
  </si>
  <si>
    <t xml:space="preserve">  结算备付金</t>
    <phoneticPr fontId="5" type="noConversion"/>
  </si>
  <si>
    <t xml:space="preserve">  拆出资金</t>
    <phoneticPr fontId="5" type="noConversion"/>
  </si>
  <si>
    <t xml:space="preserve">  交易性金融资产</t>
    <phoneticPr fontId="5" type="noConversion"/>
  </si>
  <si>
    <t xml:space="preserve">  衍生金融资产</t>
    <phoneticPr fontId="5" type="noConversion"/>
  </si>
  <si>
    <t xml:space="preserve">  应收票据</t>
    <phoneticPr fontId="5" type="noConversion"/>
  </si>
  <si>
    <t xml:space="preserve">  应收账款</t>
    <phoneticPr fontId="5" type="noConversion"/>
  </si>
  <si>
    <t xml:space="preserve">  应收款项融资</t>
    <phoneticPr fontId="5" type="noConversion"/>
  </si>
  <si>
    <t xml:space="preserve">  预付款项</t>
    <phoneticPr fontId="5" type="noConversion"/>
  </si>
  <si>
    <t xml:space="preserve">  应收保费</t>
    <phoneticPr fontId="5" type="noConversion"/>
  </si>
  <si>
    <t xml:space="preserve">  应收分保账款</t>
    <phoneticPr fontId="5" type="noConversion"/>
  </si>
  <si>
    <t xml:space="preserve">  应收分保合同准备金</t>
    <phoneticPr fontId="5" type="noConversion"/>
  </si>
  <si>
    <t xml:space="preserve">  其他应收款</t>
    <phoneticPr fontId="5" type="noConversion"/>
  </si>
  <si>
    <t xml:space="preserve">  买入返售金融资产</t>
    <phoneticPr fontId="5" type="noConversion"/>
  </si>
  <si>
    <t xml:space="preserve">  存货</t>
    <phoneticPr fontId="5" type="noConversion"/>
  </si>
  <si>
    <t xml:space="preserve">  合同资产</t>
    <phoneticPr fontId="5" type="noConversion"/>
  </si>
  <si>
    <t xml:space="preserve">  持有待售资产</t>
    <phoneticPr fontId="5" type="noConversion"/>
  </si>
  <si>
    <t xml:space="preserve">  一年内到期的非流动资产</t>
    <phoneticPr fontId="5" type="noConversion"/>
  </si>
  <si>
    <t xml:space="preserve">  其他流动资产</t>
    <phoneticPr fontId="5" type="noConversion"/>
  </si>
  <si>
    <t>流动资产合计</t>
    <phoneticPr fontId="14" type="noConversion"/>
  </si>
  <si>
    <t>非流动资产：</t>
    <phoneticPr fontId="5" type="noConversion"/>
  </si>
  <si>
    <t xml:space="preserve">  发放委托贷款及垫款</t>
    <phoneticPr fontId="5" type="noConversion"/>
  </si>
  <si>
    <t xml:space="preserve">  债权投资</t>
    <phoneticPr fontId="5" type="noConversion"/>
  </si>
  <si>
    <t xml:space="preserve">  其他债权投资</t>
    <phoneticPr fontId="5" type="noConversion"/>
  </si>
  <si>
    <t xml:space="preserve">  长期应收款</t>
    <phoneticPr fontId="5" type="noConversion"/>
  </si>
  <si>
    <t xml:space="preserve">  长期股权投资</t>
    <phoneticPr fontId="5" type="noConversion"/>
  </si>
  <si>
    <t xml:space="preserve">  其他权益工具投资</t>
    <phoneticPr fontId="5" type="noConversion"/>
  </si>
  <si>
    <t xml:space="preserve">  其他非流动金融资产</t>
    <phoneticPr fontId="5" type="noConversion"/>
  </si>
  <si>
    <t xml:space="preserve">  投资性房地产</t>
    <phoneticPr fontId="5" type="noConversion"/>
  </si>
  <si>
    <t xml:space="preserve">  固定资产</t>
    <phoneticPr fontId="5" type="noConversion"/>
  </si>
  <si>
    <t xml:space="preserve">  在建工程</t>
    <phoneticPr fontId="5" type="noConversion"/>
  </si>
  <si>
    <t xml:space="preserve">  生产性生物资产</t>
    <phoneticPr fontId="5" type="noConversion"/>
  </si>
  <si>
    <t xml:space="preserve">  油气资产</t>
    <phoneticPr fontId="5" type="noConversion"/>
  </si>
  <si>
    <t xml:space="preserve">  使用权资产</t>
    <phoneticPr fontId="5" type="noConversion"/>
  </si>
  <si>
    <t xml:space="preserve">  无形资产</t>
    <phoneticPr fontId="5" type="noConversion"/>
  </si>
  <si>
    <t xml:space="preserve">  开发支出</t>
    <phoneticPr fontId="5" type="noConversion"/>
  </si>
  <si>
    <t xml:space="preserve">  商誉</t>
    <phoneticPr fontId="5" type="noConversion"/>
  </si>
  <si>
    <t xml:space="preserve">  长期待摊费用</t>
    <phoneticPr fontId="5" type="noConversion"/>
  </si>
  <si>
    <t xml:space="preserve">  递延所得税资产</t>
    <phoneticPr fontId="5" type="noConversion"/>
  </si>
  <si>
    <t xml:space="preserve">  其他非流动资产</t>
    <phoneticPr fontId="5" type="noConversion"/>
  </si>
  <si>
    <t>非流动资产合计</t>
    <phoneticPr fontId="5" type="noConversion"/>
  </si>
  <si>
    <t xml:space="preserve"> 资产总计</t>
    <phoneticPr fontId="5" type="noConversion"/>
  </si>
  <si>
    <t xml:space="preserve"> </t>
    <phoneticPr fontId="5" type="noConversion"/>
  </si>
  <si>
    <r>
      <rPr>
        <b/>
        <sz val="10"/>
        <rFont val="宋体"/>
        <family val="3"/>
        <charset val="134"/>
      </rPr>
      <t>法定代表人：</t>
    </r>
    <r>
      <rPr>
        <b/>
        <sz val="10"/>
        <rFont val="Times New Roman"/>
        <family val="1"/>
      </rPr>
      <t xml:space="preserve">                              </t>
    </r>
    <r>
      <rPr>
        <b/>
        <sz val="10"/>
        <rFont val="宋体"/>
        <family val="3"/>
        <charset val="134"/>
      </rPr>
      <t>主管会计工作负责人：</t>
    </r>
    <r>
      <rPr>
        <b/>
        <sz val="10"/>
        <rFont val="Times New Roman"/>
        <family val="1"/>
      </rPr>
      <t xml:space="preserve">                              </t>
    </r>
    <r>
      <rPr>
        <b/>
        <sz val="10"/>
        <rFont val="宋体"/>
        <family val="3"/>
        <charset val="134"/>
      </rPr>
      <t>会计机构负责人：</t>
    </r>
    <phoneticPr fontId="5" type="noConversion"/>
  </si>
  <si>
    <t>资产负债表（续）</t>
    <phoneticPr fontId="5" type="noConversion"/>
  </si>
  <si>
    <t>金额单位：人民币元</t>
    <phoneticPr fontId="14" type="noConversion"/>
  </si>
  <si>
    <t>项          目</t>
  </si>
  <si>
    <t>附注</t>
  </si>
  <si>
    <t>流动负债：</t>
    <phoneticPr fontId="5" type="noConversion"/>
  </si>
  <si>
    <t xml:space="preserve">  短期借款  </t>
    <phoneticPr fontId="5" type="noConversion"/>
  </si>
  <si>
    <t xml:space="preserve"> 向中央银行借款</t>
    <phoneticPr fontId="14" type="noConversion"/>
  </si>
  <si>
    <t xml:space="preserve"> 拆入资金</t>
    <phoneticPr fontId="14" type="noConversion"/>
  </si>
  <si>
    <t xml:space="preserve">  交易性金融负债</t>
    <phoneticPr fontId="5" type="noConversion"/>
  </si>
  <si>
    <t xml:space="preserve">  衍生金融负债</t>
    <phoneticPr fontId="5" type="noConversion"/>
  </si>
  <si>
    <t xml:space="preserve">  应付票据</t>
    <phoneticPr fontId="5" type="noConversion"/>
  </si>
  <si>
    <t xml:space="preserve">  应付账款</t>
    <phoneticPr fontId="5" type="noConversion"/>
  </si>
  <si>
    <t xml:space="preserve">  预收款项</t>
    <phoneticPr fontId="5" type="noConversion"/>
  </si>
  <si>
    <t xml:space="preserve">  合同负债</t>
    <phoneticPr fontId="5" type="noConversion"/>
  </si>
  <si>
    <t xml:space="preserve"> 卖出回购金融资产款</t>
    <phoneticPr fontId="5" type="noConversion"/>
  </si>
  <si>
    <t xml:space="preserve"> 吸收存款及同业存放</t>
    <phoneticPr fontId="5" type="noConversion"/>
  </si>
  <si>
    <t xml:space="preserve"> 代理买卖证券款</t>
    <phoneticPr fontId="5" type="noConversion"/>
  </si>
  <si>
    <t xml:space="preserve"> 代理承销证券款</t>
    <phoneticPr fontId="5" type="noConversion"/>
  </si>
  <si>
    <t xml:space="preserve">  应付职工薪酬</t>
    <phoneticPr fontId="5" type="noConversion"/>
  </si>
  <si>
    <t xml:space="preserve">  应交税费</t>
    <phoneticPr fontId="5" type="noConversion"/>
  </si>
  <si>
    <t xml:space="preserve">  其他应付款</t>
    <phoneticPr fontId="5" type="noConversion"/>
  </si>
  <si>
    <t xml:space="preserve">  应付手续费及佣金</t>
    <phoneticPr fontId="5" type="noConversion"/>
  </si>
  <si>
    <t xml:space="preserve">  应付分保账款</t>
    <phoneticPr fontId="5" type="noConversion"/>
  </si>
  <si>
    <t xml:space="preserve">  持有待售负债</t>
    <phoneticPr fontId="5" type="noConversion"/>
  </si>
  <si>
    <t xml:space="preserve">  一年内到期的非流动负债</t>
    <phoneticPr fontId="5" type="noConversion"/>
  </si>
  <si>
    <t xml:space="preserve">  其他流动负债</t>
    <phoneticPr fontId="5" type="noConversion"/>
  </si>
  <si>
    <t>流动负债合计</t>
    <phoneticPr fontId="5" type="noConversion"/>
  </si>
  <si>
    <t>非流动负债：</t>
    <phoneticPr fontId="5" type="noConversion"/>
  </si>
  <si>
    <t>保险合同准备金</t>
    <phoneticPr fontId="4" type="noConversion"/>
  </si>
  <si>
    <t xml:space="preserve">  长期借款</t>
    <phoneticPr fontId="5" type="noConversion"/>
  </si>
  <si>
    <t xml:space="preserve">  应付债券</t>
    <phoneticPr fontId="5" type="noConversion"/>
  </si>
  <si>
    <t xml:space="preserve">  其中：优先股</t>
    <phoneticPr fontId="5" type="noConversion"/>
  </si>
  <si>
    <t xml:space="preserve">               永续债</t>
    <phoneticPr fontId="5" type="noConversion"/>
  </si>
  <si>
    <t xml:space="preserve">  租赁负债</t>
    <phoneticPr fontId="5" type="noConversion"/>
  </si>
  <si>
    <t xml:space="preserve">  长期应付款</t>
    <phoneticPr fontId="5" type="noConversion"/>
  </si>
  <si>
    <t xml:space="preserve">  预计负债</t>
    <phoneticPr fontId="5" type="noConversion"/>
  </si>
  <si>
    <t xml:space="preserve">  递延收益</t>
    <phoneticPr fontId="5" type="noConversion"/>
  </si>
  <si>
    <t xml:space="preserve">  递延所得税负债</t>
    <phoneticPr fontId="5" type="noConversion"/>
  </si>
  <si>
    <t xml:space="preserve">  其他非流动负债</t>
    <phoneticPr fontId="5" type="noConversion"/>
  </si>
  <si>
    <t>非流动负债合计</t>
    <phoneticPr fontId="5" type="noConversion"/>
  </si>
  <si>
    <t>负债合计</t>
    <phoneticPr fontId="5" type="noConversion"/>
  </si>
  <si>
    <t>股东权益：</t>
    <phoneticPr fontId="5" type="noConversion"/>
  </si>
  <si>
    <t xml:space="preserve">  实收资本（或股本）</t>
    <phoneticPr fontId="5" type="noConversion"/>
  </si>
  <si>
    <t xml:space="preserve">  其他权益工具</t>
    <phoneticPr fontId="5" type="noConversion"/>
  </si>
  <si>
    <t xml:space="preserve">              永续债</t>
    <phoneticPr fontId="5" type="noConversion"/>
  </si>
  <si>
    <t xml:space="preserve">  资本公积</t>
    <phoneticPr fontId="5" type="noConversion"/>
  </si>
  <si>
    <t xml:space="preserve">  减：库存股</t>
    <phoneticPr fontId="5" type="noConversion"/>
  </si>
  <si>
    <t xml:space="preserve">  其他综合收益</t>
    <phoneticPr fontId="5" type="noConversion"/>
  </si>
  <si>
    <t xml:space="preserve">  专项储备</t>
    <phoneticPr fontId="5" type="noConversion"/>
  </si>
  <si>
    <t xml:space="preserve">  盈余公积</t>
    <phoneticPr fontId="5" type="noConversion"/>
  </si>
  <si>
    <t xml:space="preserve">  一般风险准备</t>
    <phoneticPr fontId="5" type="noConversion"/>
  </si>
  <si>
    <t xml:space="preserve">  未分配利润</t>
    <phoneticPr fontId="5" type="noConversion"/>
  </si>
  <si>
    <t xml:space="preserve">  归属于母公司股东权益合计</t>
    <phoneticPr fontId="5" type="noConversion"/>
  </si>
  <si>
    <t xml:space="preserve">  少数股东权益</t>
    <phoneticPr fontId="5" type="noConversion"/>
  </si>
  <si>
    <t>股东权益合计</t>
    <phoneticPr fontId="5" type="noConversion"/>
  </si>
  <si>
    <t>负债和股东权益总计</t>
    <phoneticPr fontId="5" type="noConversion"/>
  </si>
  <si>
    <t>法定代表人：                              主管会计工作负责人：                              会计机构负责人：</t>
    <phoneticPr fontId="5" type="noConversion"/>
  </si>
  <si>
    <t>利润表</t>
    <phoneticPr fontId="5" type="noConversion"/>
  </si>
  <si>
    <t>2022年度</t>
    <phoneticPr fontId="4" type="noConversion"/>
  </si>
  <si>
    <t>金额单位：人民币元</t>
    <phoneticPr fontId="4" type="noConversion"/>
  </si>
  <si>
    <t>附注</t>
    <phoneticPr fontId="14" type="noConversion"/>
  </si>
  <si>
    <t>本期发生额</t>
  </si>
  <si>
    <t>上期发生额</t>
  </si>
  <si>
    <r>
      <t>一、</t>
    </r>
    <r>
      <rPr>
        <b/>
        <sz val="10"/>
        <rFont val="宋体"/>
        <family val="3"/>
        <charset val="134"/>
      </rPr>
      <t>营业总</t>
    </r>
    <r>
      <rPr>
        <b/>
        <sz val="10"/>
        <rFont val="宋体n"/>
        <family val="1"/>
        <charset val="134"/>
      </rPr>
      <t>收入</t>
    </r>
    <phoneticPr fontId="5" type="noConversion"/>
  </si>
  <si>
    <r>
      <t xml:space="preserve">  其中：</t>
    </r>
    <r>
      <rPr>
        <sz val="10"/>
        <rFont val="宋体"/>
        <family val="3"/>
        <charset val="134"/>
      </rPr>
      <t>营业</t>
    </r>
    <r>
      <rPr>
        <sz val="10"/>
        <rFont val="宋体n"/>
        <family val="1"/>
        <charset val="134"/>
      </rPr>
      <t>收入</t>
    </r>
    <phoneticPr fontId="5" type="noConversion"/>
  </si>
  <si>
    <t xml:space="preserve">       利息收入</t>
    <phoneticPr fontId="5" type="noConversion"/>
  </si>
  <si>
    <r>
      <t xml:space="preserve">       已</t>
    </r>
    <r>
      <rPr>
        <sz val="10"/>
        <rFont val="宋体"/>
        <family val="3"/>
        <charset val="134"/>
      </rPr>
      <t>赚</t>
    </r>
    <r>
      <rPr>
        <sz val="10"/>
        <rFont val="宋体n"/>
        <family val="1"/>
        <charset val="134"/>
      </rPr>
      <t>保</t>
    </r>
    <r>
      <rPr>
        <sz val="10"/>
        <rFont val="宋体"/>
        <family val="3"/>
        <charset val="134"/>
      </rPr>
      <t>费</t>
    </r>
    <phoneticPr fontId="5" type="noConversion"/>
  </si>
  <si>
    <r>
      <t xml:space="preserve">       手</t>
    </r>
    <r>
      <rPr>
        <sz val="10"/>
        <rFont val="宋体"/>
        <family val="3"/>
        <charset val="134"/>
      </rPr>
      <t>续费</t>
    </r>
    <r>
      <rPr>
        <sz val="10"/>
        <rFont val="宋体n"/>
        <family val="1"/>
        <charset val="134"/>
      </rPr>
      <t>及佣金收入</t>
    </r>
    <phoneticPr fontId="5" type="noConversion"/>
  </si>
  <si>
    <r>
      <t>二、</t>
    </r>
    <r>
      <rPr>
        <b/>
        <sz val="10"/>
        <rFont val="宋体"/>
        <family val="3"/>
        <charset val="134"/>
      </rPr>
      <t>营业总</t>
    </r>
    <r>
      <rPr>
        <b/>
        <sz val="10"/>
        <rFont val="宋体n"/>
        <family val="1"/>
        <charset val="134"/>
      </rPr>
      <t>成本</t>
    </r>
    <phoneticPr fontId="5" type="noConversion"/>
  </si>
  <si>
    <r>
      <t xml:space="preserve">    其中：</t>
    </r>
    <r>
      <rPr>
        <sz val="10"/>
        <rFont val="宋体"/>
        <family val="3"/>
        <charset val="134"/>
      </rPr>
      <t>营业</t>
    </r>
    <r>
      <rPr>
        <sz val="10"/>
        <rFont val="宋体n"/>
        <family val="1"/>
        <charset val="134"/>
      </rPr>
      <t>成本</t>
    </r>
    <phoneticPr fontId="5" type="noConversion"/>
  </si>
  <si>
    <t xml:space="preserve">             利息支出</t>
    <phoneticPr fontId="5" type="noConversion"/>
  </si>
  <si>
    <r>
      <t xml:space="preserve">             手</t>
    </r>
    <r>
      <rPr>
        <sz val="10"/>
        <rFont val="宋体"/>
        <family val="3"/>
        <charset val="134"/>
      </rPr>
      <t>续费</t>
    </r>
    <r>
      <rPr>
        <sz val="10"/>
        <rFont val="宋体n"/>
        <family val="1"/>
        <charset val="134"/>
      </rPr>
      <t>及佣金支出</t>
    </r>
    <phoneticPr fontId="5" type="noConversion"/>
  </si>
  <si>
    <t xml:space="preserve">             退保金</t>
    <phoneticPr fontId="5" type="noConversion"/>
  </si>
  <si>
    <r>
      <t xml:space="preserve">             </t>
    </r>
    <r>
      <rPr>
        <sz val="10"/>
        <rFont val="宋体"/>
        <family val="3"/>
        <charset val="134"/>
      </rPr>
      <t>赔</t>
    </r>
    <r>
      <rPr>
        <sz val="10"/>
        <rFont val="宋体n"/>
        <family val="1"/>
        <charset val="134"/>
      </rPr>
      <t>付支出</t>
    </r>
    <r>
      <rPr>
        <sz val="10"/>
        <rFont val="宋体"/>
        <family val="3"/>
        <charset val="134"/>
      </rPr>
      <t>净额</t>
    </r>
    <phoneticPr fontId="5" type="noConversion"/>
  </si>
  <si>
    <r>
      <t xml:space="preserve">             提取保</t>
    </r>
    <r>
      <rPr>
        <sz val="10"/>
        <rFont val="宋体"/>
        <family val="3"/>
        <charset val="134"/>
      </rPr>
      <t>险</t>
    </r>
    <r>
      <rPr>
        <sz val="10"/>
        <rFont val="宋体n"/>
        <family val="1"/>
        <charset val="134"/>
      </rPr>
      <t>合同准</t>
    </r>
    <r>
      <rPr>
        <sz val="10"/>
        <rFont val="宋体"/>
        <family val="3"/>
        <charset val="134"/>
      </rPr>
      <t>备</t>
    </r>
    <r>
      <rPr>
        <sz val="10"/>
        <rFont val="宋体n"/>
        <family val="1"/>
        <charset val="134"/>
      </rPr>
      <t>金</t>
    </r>
    <r>
      <rPr>
        <sz val="10"/>
        <rFont val="宋体"/>
        <family val="3"/>
        <charset val="134"/>
      </rPr>
      <t>净额</t>
    </r>
    <phoneticPr fontId="5" type="noConversion"/>
  </si>
  <si>
    <r>
      <t xml:space="preserve">             保</t>
    </r>
    <r>
      <rPr>
        <sz val="10"/>
        <rFont val="宋体"/>
        <family val="3"/>
        <charset val="134"/>
      </rPr>
      <t>单红</t>
    </r>
    <r>
      <rPr>
        <sz val="10"/>
        <rFont val="宋体n"/>
        <family val="1"/>
        <charset val="134"/>
      </rPr>
      <t>利支出</t>
    </r>
    <phoneticPr fontId="5" type="noConversion"/>
  </si>
  <si>
    <r>
      <t xml:space="preserve">             分保</t>
    </r>
    <r>
      <rPr>
        <sz val="10"/>
        <rFont val="宋体"/>
        <family val="3"/>
        <charset val="134"/>
      </rPr>
      <t>费</t>
    </r>
    <r>
      <rPr>
        <sz val="10"/>
        <rFont val="宋体n"/>
        <family val="1"/>
        <charset val="134"/>
      </rPr>
      <t>用</t>
    </r>
    <phoneticPr fontId="5" type="noConversion"/>
  </si>
  <si>
    <r>
      <t xml:space="preserve">             </t>
    </r>
    <r>
      <rPr>
        <sz val="10"/>
        <rFont val="宋体"/>
        <family val="3"/>
        <charset val="134"/>
      </rPr>
      <t>税</t>
    </r>
    <r>
      <rPr>
        <sz val="10"/>
        <rFont val="宋体n"/>
        <family val="1"/>
        <charset val="134"/>
      </rPr>
      <t>金及附加</t>
    </r>
    <phoneticPr fontId="14" type="noConversion"/>
  </si>
  <si>
    <r>
      <t xml:space="preserve">             </t>
    </r>
    <r>
      <rPr>
        <sz val="10"/>
        <rFont val="宋体"/>
        <family val="3"/>
        <charset val="134"/>
      </rPr>
      <t>销</t>
    </r>
    <r>
      <rPr>
        <sz val="10"/>
        <rFont val="宋体n"/>
        <family val="1"/>
        <charset val="134"/>
      </rPr>
      <t>售</t>
    </r>
    <r>
      <rPr>
        <sz val="10"/>
        <rFont val="宋体"/>
        <family val="3"/>
        <charset val="134"/>
      </rPr>
      <t>费</t>
    </r>
    <r>
      <rPr>
        <sz val="10"/>
        <rFont val="宋体n"/>
        <family val="1"/>
        <charset val="134"/>
      </rPr>
      <t>用</t>
    </r>
    <phoneticPr fontId="14" type="noConversion"/>
  </si>
  <si>
    <r>
      <t xml:space="preserve">             管理</t>
    </r>
    <r>
      <rPr>
        <sz val="10"/>
        <rFont val="宋体"/>
        <family val="3"/>
        <charset val="134"/>
      </rPr>
      <t>费</t>
    </r>
    <r>
      <rPr>
        <sz val="10"/>
        <rFont val="宋体n"/>
        <family val="1"/>
        <charset val="134"/>
      </rPr>
      <t>用</t>
    </r>
    <phoneticPr fontId="14" type="noConversion"/>
  </si>
  <si>
    <r>
      <t xml:space="preserve">             研</t>
    </r>
    <r>
      <rPr>
        <sz val="10"/>
        <rFont val="宋体"/>
        <family val="3"/>
        <charset val="134"/>
      </rPr>
      <t>发费</t>
    </r>
    <r>
      <rPr>
        <sz val="10"/>
        <rFont val="宋体n"/>
        <family val="1"/>
        <charset val="134"/>
      </rPr>
      <t>用</t>
    </r>
    <phoneticPr fontId="5" type="noConversion"/>
  </si>
  <si>
    <r>
      <t xml:space="preserve">             </t>
    </r>
    <r>
      <rPr>
        <sz val="10"/>
        <rFont val="宋体"/>
        <family val="3"/>
        <charset val="134"/>
      </rPr>
      <t>财务费</t>
    </r>
    <r>
      <rPr>
        <sz val="10"/>
        <rFont val="宋体n"/>
        <family val="1"/>
        <charset val="134"/>
      </rPr>
      <t>用</t>
    </r>
    <phoneticPr fontId="14" type="noConversion"/>
  </si>
  <si>
    <r>
      <t xml:space="preserve">             其中：利息</t>
    </r>
    <r>
      <rPr>
        <sz val="10"/>
        <rFont val="宋体"/>
        <family val="3"/>
        <charset val="134"/>
      </rPr>
      <t>费</t>
    </r>
    <r>
      <rPr>
        <sz val="10"/>
        <rFont val="宋体n"/>
        <family val="1"/>
        <charset val="134"/>
      </rPr>
      <t>用</t>
    </r>
    <phoneticPr fontId="5" type="noConversion"/>
  </si>
  <si>
    <t xml:space="preserve">                          利息收入</t>
    <phoneticPr fontId="5" type="noConversion"/>
  </si>
  <si>
    <t xml:space="preserve">   加：其他收益</t>
    <phoneticPr fontId="14" type="noConversion"/>
  </si>
  <si>
    <r>
      <t xml:space="preserve">         投</t>
    </r>
    <r>
      <rPr>
        <sz val="10"/>
        <rFont val="宋体"/>
        <family val="3"/>
        <charset val="134"/>
      </rPr>
      <t>资</t>
    </r>
    <r>
      <rPr>
        <sz val="10"/>
        <rFont val="宋体n"/>
        <family val="1"/>
        <charset val="134"/>
      </rPr>
      <t>收益（</t>
    </r>
    <r>
      <rPr>
        <sz val="10"/>
        <rFont val="宋体"/>
        <family val="3"/>
        <charset val="134"/>
      </rPr>
      <t>损</t>
    </r>
    <r>
      <rPr>
        <sz val="10"/>
        <rFont val="宋体n"/>
        <family val="1"/>
        <charset val="134"/>
      </rPr>
      <t>失以“－”</t>
    </r>
    <r>
      <rPr>
        <sz val="10"/>
        <rFont val="宋体"/>
        <family val="3"/>
        <charset val="134"/>
      </rPr>
      <t>号</t>
    </r>
    <r>
      <rPr>
        <sz val="10"/>
        <rFont val="宋体n"/>
        <family val="1"/>
        <charset val="134"/>
      </rPr>
      <t>填列）</t>
    </r>
    <phoneticPr fontId="14" type="noConversion"/>
  </si>
  <si>
    <r>
      <t xml:space="preserve">         其中：</t>
    </r>
    <r>
      <rPr>
        <sz val="10"/>
        <rFont val="宋体"/>
        <family val="3"/>
        <charset val="134"/>
      </rPr>
      <t>对联营</t>
    </r>
    <r>
      <rPr>
        <sz val="10"/>
        <rFont val="宋体n"/>
        <family val="1"/>
        <charset val="134"/>
      </rPr>
      <t>企</t>
    </r>
    <r>
      <rPr>
        <sz val="10"/>
        <rFont val="宋体"/>
        <family val="3"/>
        <charset val="134"/>
      </rPr>
      <t>业</t>
    </r>
    <r>
      <rPr>
        <sz val="10"/>
        <rFont val="宋体n"/>
        <family val="1"/>
        <charset val="134"/>
      </rPr>
      <t>和合</t>
    </r>
    <r>
      <rPr>
        <sz val="10"/>
        <rFont val="宋体"/>
        <family val="3"/>
        <charset val="134"/>
      </rPr>
      <t>营</t>
    </r>
    <r>
      <rPr>
        <sz val="10"/>
        <rFont val="宋体n"/>
        <family val="1"/>
        <charset val="134"/>
      </rPr>
      <t>企</t>
    </r>
    <r>
      <rPr>
        <sz val="10"/>
        <rFont val="宋体"/>
        <family val="3"/>
        <charset val="134"/>
      </rPr>
      <t>业</t>
    </r>
    <r>
      <rPr>
        <sz val="10"/>
        <rFont val="宋体n"/>
        <family val="1"/>
        <charset val="134"/>
      </rPr>
      <t>的投</t>
    </r>
    <r>
      <rPr>
        <sz val="10"/>
        <rFont val="宋体"/>
        <family val="3"/>
        <charset val="134"/>
      </rPr>
      <t>资</t>
    </r>
    <r>
      <rPr>
        <sz val="10"/>
        <rFont val="宋体n"/>
        <family val="1"/>
        <charset val="134"/>
      </rPr>
      <t>收益</t>
    </r>
    <phoneticPr fontId="14" type="noConversion"/>
  </si>
  <si>
    <r>
      <t xml:space="preserve">         </t>
    </r>
    <r>
      <rPr>
        <sz val="10"/>
        <rFont val="宋体"/>
        <family val="3"/>
        <charset val="134"/>
      </rPr>
      <t>汇兑</t>
    </r>
    <r>
      <rPr>
        <sz val="10"/>
        <rFont val="宋体n"/>
        <family val="1"/>
        <charset val="134"/>
      </rPr>
      <t>收益（</t>
    </r>
    <r>
      <rPr>
        <sz val="10"/>
        <rFont val="宋体"/>
        <family val="3"/>
        <charset val="134"/>
      </rPr>
      <t>损</t>
    </r>
    <r>
      <rPr>
        <sz val="10"/>
        <rFont val="宋体n"/>
        <family val="1"/>
        <charset val="134"/>
      </rPr>
      <t>失以“－”</t>
    </r>
    <r>
      <rPr>
        <sz val="10"/>
        <rFont val="宋体"/>
        <family val="3"/>
        <charset val="134"/>
      </rPr>
      <t>号</t>
    </r>
    <r>
      <rPr>
        <sz val="10"/>
        <rFont val="宋体n"/>
        <family val="1"/>
        <charset val="134"/>
      </rPr>
      <t>填列）</t>
    </r>
    <phoneticPr fontId="5" type="noConversion"/>
  </si>
  <si>
    <r>
      <t xml:space="preserve">         </t>
    </r>
    <r>
      <rPr>
        <sz val="10"/>
        <rFont val="宋体"/>
        <family val="3"/>
        <charset val="134"/>
      </rPr>
      <t>净</t>
    </r>
    <r>
      <rPr>
        <sz val="10"/>
        <rFont val="宋体n"/>
        <family val="1"/>
        <charset val="134"/>
      </rPr>
      <t>敞口套期收益（</t>
    </r>
    <r>
      <rPr>
        <sz val="10"/>
        <rFont val="宋体"/>
        <family val="3"/>
        <charset val="134"/>
      </rPr>
      <t>损</t>
    </r>
    <r>
      <rPr>
        <sz val="10"/>
        <rFont val="宋体n"/>
        <family val="1"/>
        <charset val="134"/>
      </rPr>
      <t>失以“－”</t>
    </r>
    <r>
      <rPr>
        <sz val="10"/>
        <rFont val="宋体"/>
        <family val="3"/>
        <charset val="134"/>
      </rPr>
      <t>号</t>
    </r>
    <r>
      <rPr>
        <sz val="10"/>
        <rFont val="宋体n"/>
        <family val="1"/>
        <charset val="134"/>
      </rPr>
      <t>填列）</t>
    </r>
    <phoneticPr fontId="5" type="noConversion"/>
  </si>
  <si>
    <r>
      <t xml:space="preserve">         公允价值</t>
    </r>
    <r>
      <rPr>
        <sz val="10"/>
        <rFont val="宋体"/>
        <family val="3"/>
        <charset val="134"/>
      </rPr>
      <t>变动</t>
    </r>
    <r>
      <rPr>
        <sz val="10"/>
        <rFont val="宋体n"/>
        <family val="1"/>
        <charset val="134"/>
      </rPr>
      <t>收益（</t>
    </r>
    <r>
      <rPr>
        <sz val="10"/>
        <rFont val="宋体"/>
        <family val="3"/>
        <charset val="134"/>
      </rPr>
      <t>损</t>
    </r>
    <r>
      <rPr>
        <sz val="10"/>
        <rFont val="宋体n"/>
        <family val="1"/>
        <charset val="134"/>
      </rPr>
      <t>失以“－”</t>
    </r>
    <r>
      <rPr>
        <sz val="10"/>
        <rFont val="宋体"/>
        <family val="3"/>
        <charset val="134"/>
      </rPr>
      <t>号</t>
    </r>
    <r>
      <rPr>
        <sz val="10"/>
        <rFont val="宋体n"/>
        <family val="1"/>
        <charset val="134"/>
      </rPr>
      <t>填列）</t>
    </r>
    <phoneticPr fontId="5" type="noConversion"/>
  </si>
  <si>
    <r>
      <t xml:space="preserve">         信用</t>
    </r>
    <r>
      <rPr>
        <sz val="10"/>
        <rFont val="宋体"/>
        <family val="3"/>
        <charset val="134"/>
      </rPr>
      <t>减</t>
    </r>
    <r>
      <rPr>
        <sz val="10"/>
        <rFont val="宋体n"/>
        <family val="1"/>
        <charset val="134"/>
      </rPr>
      <t>值</t>
    </r>
    <r>
      <rPr>
        <sz val="10"/>
        <rFont val="宋体"/>
        <family val="3"/>
        <charset val="134"/>
      </rPr>
      <t>损</t>
    </r>
    <r>
      <rPr>
        <sz val="10"/>
        <rFont val="宋体n"/>
        <family val="1"/>
        <charset val="134"/>
      </rPr>
      <t>失（</t>
    </r>
    <r>
      <rPr>
        <sz val="10"/>
        <rFont val="宋体"/>
        <family val="3"/>
        <charset val="134"/>
      </rPr>
      <t>损</t>
    </r>
    <r>
      <rPr>
        <sz val="10"/>
        <rFont val="宋体n"/>
        <family val="1"/>
        <charset val="134"/>
      </rPr>
      <t>失以“－”</t>
    </r>
    <r>
      <rPr>
        <sz val="10"/>
        <rFont val="宋体"/>
        <family val="3"/>
        <charset val="134"/>
      </rPr>
      <t>号</t>
    </r>
    <r>
      <rPr>
        <sz val="10"/>
        <rFont val="宋体n"/>
        <family val="1"/>
        <charset val="134"/>
      </rPr>
      <t>填列）</t>
    </r>
    <phoneticPr fontId="5" type="noConversion"/>
  </si>
  <si>
    <r>
      <t xml:space="preserve">         </t>
    </r>
    <r>
      <rPr>
        <sz val="10"/>
        <rFont val="宋体"/>
        <family val="3"/>
        <charset val="134"/>
      </rPr>
      <t>资产减</t>
    </r>
    <r>
      <rPr>
        <sz val="10"/>
        <rFont val="宋体n"/>
        <family val="1"/>
        <charset val="134"/>
      </rPr>
      <t>值</t>
    </r>
    <r>
      <rPr>
        <sz val="10"/>
        <rFont val="宋体"/>
        <family val="3"/>
        <charset val="134"/>
      </rPr>
      <t>损</t>
    </r>
    <r>
      <rPr>
        <sz val="10"/>
        <rFont val="宋体n"/>
        <family val="1"/>
        <charset val="134"/>
      </rPr>
      <t>失（</t>
    </r>
    <r>
      <rPr>
        <sz val="10"/>
        <rFont val="宋体"/>
        <family val="3"/>
        <charset val="134"/>
      </rPr>
      <t>损</t>
    </r>
    <r>
      <rPr>
        <sz val="10"/>
        <rFont val="宋体n"/>
        <family val="1"/>
        <charset val="134"/>
      </rPr>
      <t>失以“－”</t>
    </r>
    <r>
      <rPr>
        <sz val="10"/>
        <rFont val="宋体"/>
        <family val="3"/>
        <charset val="134"/>
      </rPr>
      <t>号</t>
    </r>
    <r>
      <rPr>
        <sz val="10"/>
        <rFont val="宋体n"/>
        <family val="1"/>
        <charset val="134"/>
      </rPr>
      <t>填列）</t>
    </r>
    <phoneticPr fontId="5" type="noConversion"/>
  </si>
  <si>
    <r>
      <t xml:space="preserve">         </t>
    </r>
    <r>
      <rPr>
        <sz val="10"/>
        <rFont val="宋体"/>
        <family val="3"/>
        <charset val="134"/>
      </rPr>
      <t>资产处</t>
    </r>
    <r>
      <rPr>
        <sz val="10"/>
        <rFont val="宋体n"/>
        <family val="1"/>
        <charset val="134"/>
      </rPr>
      <t>置收益（</t>
    </r>
    <r>
      <rPr>
        <sz val="10"/>
        <rFont val="宋体"/>
        <family val="3"/>
        <charset val="134"/>
      </rPr>
      <t>损</t>
    </r>
    <r>
      <rPr>
        <sz val="10"/>
        <rFont val="宋体n"/>
        <family val="1"/>
        <charset val="134"/>
      </rPr>
      <t>失以“－”</t>
    </r>
    <r>
      <rPr>
        <sz val="10"/>
        <rFont val="宋体"/>
        <family val="3"/>
        <charset val="134"/>
      </rPr>
      <t>号</t>
    </r>
    <r>
      <rPr>
        <sz val="10"/>
        <rFont val="宋体n"/>
        <family val="1"/>
        <charset val="134"/>
      </rPr>
      <t>填列）</t>
    </r>
    <phoneticPr fontId="5" type="noConversion"/>
  </si>
  <si>
    <r>
      <t>三、</t>
    </r>
    <r>
      <rPr>
        <b/>
        <sz val="10"/>
        <rFont val="宋体"/>
        <family val="3"/>
        <charset val="134"/>
      </rPr>
      <t>营业</t>
    </r>
    <r>
      <rPr>
        <b/>
        <sz val="10"/>
        <rFont val="宋体n"/>
        <family val="1"/>
        <charset val="134"/>
      </rPr>
      <t>利</t>
    </r>
    <r>
      <rPr>
        <b/>
        <sz val="10"/>
        <rFont val="宋体"/>
        <family val="3"/>
        <charset val="134"/>
      </rPr>
      <t>润</t>
    </r>
    <r>
      <rPr>
        <b/>
        <sz val="10"/>
        <rFont val="宋体n"/>
        <family val="1"/>
        <charset val="134"/>
      </rPr>
      <t>（</t>
    </r>
    <r>
      <rPr>
        <b/>
        <sz val="10"/>
        <rFont val="宋体"/>
        <family val="3"/>
        <charset val="134"/>
      </rPr>
      <t>亏损</t>
    </r>
    <r>
      <rPr>
        <b/>
        <sz val="10"/>
        <rFont val="宋体n"/>
        <family val="1"/>
        <charset val="134"/>
      </rPr>
      <t>以“－”</t>
    </r>
    <r>
      <rPr>
        <b/>
        <sz val="10"/>
        <rFont val="宋体"/>
        <family val="3"/>
        <charset val="134"/>
      </rPr>
      <t>号</t>
    </r>
    <r>
      <rPr>
        <b/>
        <sz val="10"/>
        <rFont val="宋体n"/>
        <family val="1"/>
        <charset val="134"/>
      </rPr>
      <t>填列）</t>
    </r>
    <phoneticPr fontId="5" type="noConversion"/>
  </si>
  <si>
    <r>
      <t xml:space="preserve">    加：</t>
    </r>
    <r>
      <rPr>
        <sz val="10"/>
        <rFont val="宋体"/>
        <family val="3"/>
        <charset val="134"/>
      </rPr>
      <t>营业</t>
    </r>
    <r>
      <rPr>
        <sz val="10"/>
        <rFont val="宋体n"/>
        <family val="1"/>
        <charset val="134"/>
      </rPr>
      <t>外收入</t>
    </r>
    <phoneticPr fontId="14" type="noConversion"/>
  </si>
  <si>
    <r>
      <t xml:space="preserve">    </t>
    </r>
    <r>
      <rPr>
        <sz val="10"/>
        <rFont val="宋体"/>
        <family val="3"/>
        <charset val="134"/>
      </rPr>
      <t>减</t>
    </r>
    <r>
      <rPr>
        <sz val="10"/>
        <rFont val="宋体n"/>
        <family val="1"/>
        <charset val="134"/>
      </rPr>
      <t>：</t>
    </r>
    <r>
      <rPr>
        <sz val="10"/>
        <rFont val="宋体"/>
        <family val="3"/>
        <charset val="134"/>
      </rPr>
      <t>营业</t>
    </r>
    <r>
      <rPr>
        <sz val="10"/>
        <rFont val="宋体n"/>
        <family val="1"/>
        <charset val="134"/>
      </rPr>
      <t>外支出</t>
    </r>
    <phoneticPr fontId="14" type="noConversion"/>
  </si>
  <si>
    <r>
      <t>四、利</t>
    </r>
    <r>
      <rPr>
        <b/>
        <sz val="10"/>
        <rFont val="宋体"/>
        <family val="3"/>
        <charset val="134"/>
      </rPr>
      <t>润总额</t>
    </r>
    <r>
      <rPr>
        <b/>
        <sz val="10"/>
        <rFont val="宋体n"/>
        <family val="1"/>
        <charset val="134"/>
      </rPr>
      <t>（</t>
    </r>
    <r>
      <rPr>
        <b/>
        <sz val="10"/>
        <rFont val="宋体"/>
        <family val="3"/>
        <charset val="134"/>
      </rPr>
      <t>亏损总额</t>
    </r>
    <r>
      <rPr>
        <b/>
        <sz val="10"/>
        <rFont val="宋体n"/>
        <family val="1"/>
        <charset val="134"/>
      </rPr>
      <t>以“－”</t>
    </r>
    <r>
      <rPr>
        <b/>
        <sz val="10"/>
        <rFont val="宋体"/>
        <family val="3"/>
        <charset val="134"/>
      </rPr>
      <t>号</t>
    </r>
    <r>
      <rPr>
        <b/>
        <sz val="10"/>
        <rFont val="宋体n"/>
        <family val="1"/>
        <charset val="134"/>
      </rPr>
      <t>填列</t>
    </r>
    <r>
      <rPr>
        <sz val="10"/>
        <rFont val="宋体n"/>
        <family val="1"/>
        <charset val="134"/>
      </rPr>
      <t>）</t>
    </r>
    <phoneticPr fontId="5" type="noConversion"/>
  </si>
  <si>
    <r>
      <t xml:space="preserve">    </t>
    </r>
    <r>
      <rPr>
        <sz val="10"/>
        <rFont val="宋体"/>
        <family val="3"/>
        <charset val="134"/>
      </rPr>
      <t>减</t>
    </r>
    <r>
      <rPr>
        <sz val="10"/>
        <rFont val="宋体n"/>
        <family val="1"/>
        <charset val="134"/>
      </rPr>
      <t>：所得</t>
    </r>
    <r>
      <rPr>
        <sz val="10"/>
        <rFont val="宋体"/>
        <family val="3"/>
        <charset val="134"/>
      </rPr>
      <t>税费</t>
    </r>
    <r>
      <rPr>
        <sz val="10"/>
        <rFont val="宋体n"/>
        <family val="1"/>
        <charset val="134"/>
      </rPr>
      <t>用</t>
    </r>
    <phoneticPr fontId="14" type="noConversion"/>
  </si>
  <si>
    <r>
      <t>五、</t>
    </r>
    <r>
      <rPr>
        <b/>
        <sz val="10"/>
        <rFont val="宋体"/>
        <family val="3"/>
        <charset val="134"/>
      </rPr>
      <t>净</t>
    </r>
    <r>
      <rPr>
        <b/>
        <sz val="10"/>
        <rFont val="宋体n"/>
        <family val="1"/>
        <charset val="134"/>
      </rPr>
      <t>利</t>
    </r>
    <r>
      <rPr>
        <b/>
        <sz val="10"/>
        <rFont val="宋体"/>
        <family val="3"/>
        <charset val="134"/>
      </rPr>
      <t>润</t>
    </r>
    <r>
      <rPr>
        <b/>
        <sz val="10"/>
        <rFont val="宋体n"/>
        <family val="1"/>
        <charset val="134"/>
      </rPr>
      <t>（</t>
    </r>
    <r>
      <rPr>
        <b/>
        <sz val="10"/>
        <rFont val="宋体"/>
        <family val="3"/>
        <charset val="134"/>
      </rPr>
      <t>净亏损</t>
    </r>
    <r>
      <rPr>
        <b/>
        <sz val="10"/>
        <rFont val="宋体n"/>
        <family val="1"/>
        <charset val="134"/>
      </rPr>
      <t>以“－”</t>
    </r>
    <r>
      <rPr>
        <b/>
        <sz val="10"/>
        <rFont val="宋体"/>
        <family val="3"/>
        <charset val="134"/>
      </rPr>
      <t>号</t>
    </r>
    <r>
      <rPr>
        <b/>
        <sz val="10"/>
        <rFont val="宋体n"/>
        <family val="1"/>
        <charset val="134"/>
      </rPr>
      <t>填列）</t>
    </r>
    <phoneticPr fontId="5" type="noConversion"/>
  </si>
  <si>
    <r>
      <t>（一）按</t>
    </r>
    <r>
      <rPr>
        <sz val="10"/>
        <rFont val="宋体"/>
        <family val="3"/>
        <charset val="134"/>
      </rPr>
      <t>经营</t>
    </r>
    <r>
      <rPr>
        <sz val="10"/>
        <rFont val="宋体n"/>
        <family val="1"/>
        <charset val="134"/>
      </rPr>
      <t>持</t>
    </r>
    <r>
      <rPr>
        <sz val="10"/>
        <rFont val="宋体"/>
        <family val="3"/>
        <charset val="134"/>
      </rPr>
      <t>续</t>
    </r>
    <r>
      <rPr>
        <sz val="10"/>
        <rFont val="宋体n"/>
        <family val="1"/>
        <charset val="134"/>
      </rPr>
      <t>性分</t>
    </r>
    <r>
      <rPr>
        <sz val="10"/>
        <rFont val="宋体"/>
        <family val="3"/>
        <charset val="134"/>
      </rPr>
      <t>类</t>
    </r>
    <phoneticPr fontId="5" type="noConversion"/>
  </si>
  <si>
    <r>
      <t xml:space="preserve">    1、持</t>
    </r>
    <r>
      <rPr>
        <sz val="10"/>
        <rFont val="宋体"/>
        <family val="3"/>
        <charset val="134"/>
      </rPr>
      <t>续经营净</t>
    </r>
    <r>
      <rPr>
        <sz val="10"/>
        <rFont val="宋体n"/>
        <family val="1"/>
        <charset val="134"/>
      </rPr>
      <t>利</t>
    </r>
    <r>
      <rPr>
        <sz val="10"/>
        <rFont val="宋体"/>
        <family val="3"/>
        <charset val="134"/>
      </rPr>
      <t>润</t>
    </r>
    <r>
      <rPr>
        <sz val="10"/>
        <rFont val="宋体n"/>
        <family val="1"/>
        <charset val="134"/>
      </rPr>
      <t>（</t>
    </r>
    <r>
      <rPr>
        <sz val="10"/>
        <rFont val="宋体"/>
        <family val="3"/>
        <charset val="134"/>
      </rPr>
      <t>净亏损</t>
    </r>
    <r>
      <rPr>
        <sz val="10"/>
        <rFont val="宋体n"/>
        <family val="1"/>
        <charset val="134"/>
      </rPr>
      <t>以“－”</t>
    </r>
    <r>
      <rPr>
        <sz val="10"/>
        <rFont val="宋体"/>
        <family val="3"/>
        <charset val="134"/>
      </rPr>
      <t>号</t>
    </r>
    <r>
      <rPr>
        <sz val="10"/>
        <rFont val="宋体n"/>
        <family val="1"/>
        <charset val="134"/>
      </rPr>
      <t>填列）</t>
    </r>
    <phoneticPr fontId="5" type="noConversion"/>
  </si>
  <si>
    <r>
      <t xml:space="preserve">    2、</t>
    </r>
    <r>
      <rPr>
        <sz val="10"/>
        <rFont val="宋体"/>
        <family val="3"/>
        <charset val="134"/>
      </rPr>
      <t>终</t>
    </r>
    <r>
      <rPr>
        <sz val="10"/>
        <rFont val="宋体n"/>
        <family val="1"/>
        <charset val="134"/>
      </rPr>
      <t>止</t>
    </r>
    <r>
      <rPr>
        <sz val="10"/>
        <rFont val="宋体"/>
        <family val="3"/>
        <charset val="134"/>
      </rPr>
      <t>经营净</t>
    </r>
    <r>
      <rPr>
        <sz val="10"/>
        <rFont val="宋体n"/>
        <family val="1"/>
        <charset val="134"/>
      </rPr>
      <t>利</t>
    </r>
    <r>
      <rPr>
        <sz val="10"/>
        <rFont val="宋体"/>
        <family val="3"/>
        <charset val="134"/>
      </rPr>
      <t>润</t>
    </r>
    <r>
      <rPr>
        <sz val="10"/>
        <rFont val="宋体n"/>
        <family val="1"/>
        <charset val="134"/>
      </rPr>
      <t>（</t>
    </r>
    <r>
      <rPr>
        <sz val="10"/>
        <rFont val="宋体"/>
        <family val="3"/>
        <charset val="134"/>
      </rPr>
      <t>净亏损</t>
    </r>
    <r>
      <rPr>
        <sz val="10"/>
        <rFont val="宋体n"/>
        <family val="1"/>
        <charset val="134"/>
      </rPr>
      <t>以“－”</t>
    </r>
    <r>
      <rPr>
        <sz val="10"/>
        <rFont val="宋体"/>
        <family val="3"/>
        <charset val="134"/>
      </rPr>
      <t>号</t>
    </r>
    <r>
      <rPr>
        <sz val="10"/>
        <rFont val="宋体n"/>
        <family val="1"/>
        <charset val="134"/>
      </rPr>
      <t>填列）</t>
    </r>
    <phoneticPr fontId="5" type="noConversion"/>
  </si>
  <si>
    <r>
      <t>（二）按所有</t>
    </r>
    <r>
      <rPr>
        <sz val="10"/>
        <rFont val="宋体"/>
        <family val="3"/>
        <charset val="134"/>
      </rPr>
      <t>权归属</t>
    </r>
    <r>
      <rPr>
        <sz val="10"/>
        <rFont val="宋体n"/>
        <family val="1"/>
        <charset val="134"/>
      </rPr>
      <t>分</t>
    </r>
    <r>
      <rPr>
        <sz val="10"/>
        <rFont val="宋体"/>
        <family val="3"/>
        <charset val="134"/>
      </rPr>
      <t>类</t>
    </r>
    <phoneticPr fontId="5" type="noConversion"/>
  </si>
  <si>
    <r>
      <t xml:space="preserve">    1、少</t>
    </r>
    <r>
      <rPr>
        <sz val="10"/>
        <rFont val="宋体"/>
        <family val="3"/>
        <charset val="134"/>
      </rPr>
      <t>数</t>
    </r>
    <r>
      <rPr>
        <sz val="10"/>
        <rFont val="宋体n"/>
        <family val="1"/>
        <charset val="134"/>
      </rPr>
      <t>股</t>
    </r>
    <r>
      <rPr>
        <sz val="10"/>
        <rFont val="宋体"/>
        <family val="3"/>
        <charset val="134"/>
      </rPr>
      <t>东损</t>
    </r>
    <r>
      <rPr>
        <sz val="10"/>
        <rFont val="宋体n"/>
        <family val="1"/>
        <charset val="134"/>
      </rPr>
      <t>益（</t>
    </r>
    <r>
      <rPr>
        <sz val="10"/>
        <rFont val="宋体"/>
        <family val="3"/>
        <charset val="134"/>
      </rPr>
      <t>净亏损</t>
    </r>
    <r>
      <rPr>
        <sz val="10"/>
        <rFont val="宋体n"/>
        <family val="1"/>
        <charset val="134"/>
      </rPr>
      <t>以“－”</t>
    </r>
    <r>
      <rPr>
        <sz val="10"/>
        <rFont val="宋体"/>
        <family val="3"/>
        <charset val="134"/>
      </rPr>
      <t>号</t>
    </r>
    <r>
      <rPr>
        <sz val="10"/>
        <rFont val="宋体n"/>
        <family val="1"/>
        <charset val="134"/>
      </rPr>
      <t>填列）</t>
    </r>
    <phoneticPr fontId="14" type="noConversion"/>
  </si>
  <si>
    <r>
      <t xml:space="preserve">    2、</t>
    </r>
    <r>
      <rPr>
        <sz val="10"/>
        <rFont val="宋体"/>
        <family val="3"/>
        <charset val="134"/>
      </rPr>
      <t>归属</t>
    </r>
    <r>
      <rPr>
        <sz val="10"/>
        <rFont val="宋体n"/>
        <family val="1"/>
        <charset val="134"/>
      </rPr>
      <t>于母公司股</t>
    </r>
    <r>
      <rPr>
        <sz val="10"/>
        <rFont val="宋体"/>
        <family val="3"/>
        <charset val="134"/>
      </rPr>
      <t>东</t>
    </r>
    <r>
      <rPr>
        <sz val="10"/>
        <rFont val="宋体n"/>
        <family val="1"/>
        <charset val="134"/>
      </rPr>
      <t>的</t>
    </r>
    <r>
      <rPr>
        <sz val="10"/>
        <rFont val="宋体"/>
        <family val="3"/>
        <charset val="134"/>
      </rPr>
      <t>净</t>
    </r>
    <r>
      <rPr>
        <sz val="10"/>
        <rFont val="宋体n"/>
        <family val="1"/>
        <charset val="134"/>
      </rPr>
      <t>利</t>
    </r>
    <r>
      <rPr>
        <sz val="10"/>
        <rFont val="宋体"/>
        <family val="3"/>
        <charset val="134"/>
      </rPr>
      <t>润</t>
    </r>
    <r>
      <rPr>
        <sz val="10"/>
        <rFont val="宋体n"/>
        <family val="1"/>
        <charset val="134"/>
      </rPr>
      <t>（</t>
    </r>
    <r>
      <rPr>
        <sz val="10"/>
        <rFont val="宋体"/>
        <family val="3"/>
        <charset val="134"/>
      </rPr>
      <t>净亏损</t>
    </r>
    <r>
      <rPr>
        <sz val="10"/>
        <rFont val="宋体n"/>
        <family val="1"/>
        <charset val="134"/>
      </rPr>
      <t>以“－”</t>
    </r>
    <r>
      <rPr>
        <sz val="10"/>
        <rFont val="宋体"/>
        <family val="3"/>
        <charset val="134"/>
      </rPr>
      <t>号</t>
    </r>
    <r>
      <rPr>
        <sz val="10"/>
        <rFont val="宋体n"/>
        <family val="1"/>
        <charset val="134"/>
      </rPr>
      <t>填列）</t>
    </r>
    <phoneticPr fontId="14" type="noConversion"/>
  </si>
  <si>
    <r>
      <t>六、其他</t>
    </r>
    <r>
      <rPr>
        <b/>
        <sz val="10"/>
        <rFont val="宋体"/>
        <family val="3"/>
        <charset val="134"/>
      </rPr>
      <t>综</t>
    </r>
    <r>
      <rPr>
        <b/>
        <sz val="10"/>
        <rFont val="宋体n"/>
        <family val="1"/>
        <charset val="134"/>
      </rPr>
      <t>合收益的</t>
    </r>
    <r>
      <rPr>
        <b/>
        <sz val="10"/>
        <rFont val="宋体"/>
        <family val="3"/>
        <charset val="134"/>
      </rPr>
      <t>税</t>
    </r>
    <r>
      <rPr>
        <b/>
        <sz val="10"/>
        <rFont val="宋体n"/>
        <family val="1"/>
        <charset val="134"/>
      </rPr>
      <t>后</t>
    </r>
    <r>
      <rPr>
        <b/>
        <sz val="10"/>
        <rFont val="宋体"/>
        <family val="3"/>
        <charset val="134"/>
      </rPr>
      <t>净额</t>
    </r>
    <phoneticPr fontId="5" type="noConversion"/>
  </si>
  <si>
    <r>
      <t xml:space="preserve"> </t>
    </r>
    <r>
      <rPr>
        <sz val="10"/>
        <rFont val="宋体"/>
        <family val="3"/>
        <charset val="134"/>
      </rPr>
      <t>归属</t>
    </r>
    <r>
      <rPr>
        <sz val="10"/>
        <rFont val="宋体n"/>
        <family val="1"/>
        <charset val="134"/>
      </rPr>
      <t>母公司股</t>
    </r>
    <r>
      <rPr>
        <sz val="10"/>
        <rFont val="宋体"/>
        <family val="3"/>
        <charset val="134"/>
      </rPr>
      <t>东</t>
    </r>
    <r>
      <rPr>
        <sz val="10"/>
        <rFont val="宋体n"/>
        <family val="1"/>
        <charset val="134"/>
      </rPr>
      <t>的其他</t>
    </r>
    <r>
      <rPr>
        <sz val="10"/>
        <rFont val="宋体"/>
        <family val="3"/>
        <charset val="134"/>
      </rPr>
      <t>综</t>
    </r>
    <r>
      <rPr>
        <sz val="10"/>
        <rFont val="宋体n"/>
        <family val="1"/>
        <charset val="134"/>
      </rPr>
      <t>合收益的</t>
    </r>
    <r>
      <rPr>
        <sz val="10"/>
        <rFont val="宋体"/>
        <family val="3"/>
        <charset val="134"/>
      </rPr>
      <t>税</t>
    </r>
    <r>
      <rPr>
        <sz val="10"/>
        <rFont val="宋体n"/>
        <family val="1"/>
        <charset val="134"/>
      </rPr>
      <t>后</t>
    </r>
    <r>
      <rPr>
        <sz val="10"/>
        <rFont val="宋体"/>
        <family val="3"/>
        <charset val="134"/>
      </rPr>
      <t>净额</t>
    </r>
    <phoneticPr fontId="5" type="noConversion"/>
  </si>
  <si>
    <r>
      <t>（一）不能重分</t>
    </r>
    <r>
      <rPr>
        <sz val="10"/>
        <rFont val="宋体"/>
        <family val="3"/>
        <charset val="134"/>
      </rPr>
      <t>类进损</t>
    </r>
    <r>
      <rPr>
        <sz val="10"/>
        <rFont val="宋体n"/>
        <family val="1"/>
        <charset val="134"/>
      </rPr>
      <t>益的其他</t>
    </r>
    <r>
      <rPr>
        <sz val="10"/>
        <rFont val="宋体"/>
        <family val="3"/>
        <charset val="134"/>
      </rPr>
      <t>综</t>
    </r>
    <r>
      <rPr>
        <sz val="10"/>
        <rFont val="宋体n"/>
        <family val="1"/>
        <charset val="134"/>
      </rPr>
      <t>合收益</t>
    </r>
    <phoneticPr fontId="5" type="noConversion"/>
  </si>
  <si>
    <r>
      <t>1、重新</t>
    </r>
    <r>
      <rPr>
        <sz val="10"/>
        <rFont val="宋体"/>
        <family val="3"/>
        <charset val="134"/>
      </rPr>
      <t>计</t>
    </r>
    <r>
      <rPr>
        <sz val="10"/>
        <rFont val="宋体n"/>
        <family val="1"/>
        <charset val="134"/>
      </rPr>
      <t>量</t>
    </r>
    <r>
      <rPr>
        <sz val="10"/>
        <rFont val="宋体"/>
        <family val="3"/>
        <charset val="134"/>
      </rPr>
      <t>设</t>
    </r>
    <r>
      <rPr>
        <sz val="10"/>
        <rFont val="宋体n"/>
        <family val="1"/>
        <charset val="134"/>
      </rPr>
      <t>定受益</t>
    </r>
    <r>
      <rPr>
        <sz val="10"/>
        <rFont val="宋体"/>
        <family val="3"/>
        <charset val="134"/>
      </rPr>
      <t>计变动额</t>
    </r>
    <phoneticPr fontId="5" type="noConversion"/>
  </si>
  <si>
    <r>
      <t>2、</t>
    </r>
    <r>
      <rPr>
        <sz val="10"/>
        <rFont val="宋体"/>
        <family val="3"/>
        <charset val="134"/>
      </rPr>
      <t>权</t>
    </r>
    <r>
      <rPr>
        <sz val="10"/>
        <rFont val="宋体n"/>
        <family val="1"/>
        <charset val="134"/>
      </rPr>
      <t>益法下不能</t>
    </r>
    <r>
      <rPr>
        <sz val="10"/>
        <rFont val="宋体"/>
        <family val="3"/>
        <charset val="134"/>
      </rPr>
      <t>转损</t>
    </r>
    <r>
      <rPr>
        <sz val="10"/>
        <rFont val="宋体n"/>
        <family val="1"/>
        <charset val="134"/>
      </rPr>
      <t>益的其他</t>
    </r>
    <r>
      <rPr>
        <sz val="10"/>
        <rFont val="宋体"/>
        <family val="3"/>
        <charset val="134"/>
      </rPr>
      <t>综</t>
    </r>
    <r>
      <rPr>
        <sz val="10"/>
        <rFont val="宋体n"/>
        <family val="1"/>
        <charset val="134"/>
      </rPr>
      <t>合收益</t>
    </r>
    <phoneticPr fontId="5" type="noConversion"/>
  </si>
  <si>
    <r>
      <t>（二）</t>
    </r>
    <r>
      <rPr>
        <sz val="10"/>
        <rFont val="宋体"/>
        <family val="3"/>
        <charset val="134"/>
      </rPr>
      <t>将</t>
    </r>
    <r>
      <rPr>
        <sz val="10"/>
        <rFont val="宋体n"/>
        <family val="1"/>
        <charset val="134"/>
      </rPr>
      <t>重分</t>
    </r>
    <r>
      <rPr>
        <sz val="10"/>
        <rFont val="宋体"/>
        <family val="3"/>
        <charset val="134"/>
      </rPr>
      <t>类进损</t>
    </r>
    <r>
      <rPr>
        <sz val="10"/>
        <rFont val="宋体n"/>
        <family val="1"/>
        <charset val="134"/>
      </rPr>
      <t>益的其他</t>
    </r>
    <r>
      <rPr>
        <sz val="10"/>
        <rFont val="宋体"/>
        <family val="3"/>
        <charset val="134"/>
      </rPr>
      <t>综</t>
    </r>
    <r>
      <rPr>
        <sz val="10"/>
        <rFont val="宋体n"/>
        <family val="1"/>
        <charset val="134"/>
      </rPr>
      <t>合收益</t>
    </r>
    <phoneticPr fontId="5" type="noConversion"/>
  </si>
  <si>
    <r>
      <t>1、</t>
    </r>
    <r>
      <rPr>
        <sz val="10"/>
        <rFont val="宋体"/>
        <family val="3"/>
        <charset val="134"/>
      </rPr>
      <t>权</t>
    </r>
    <r>
      <rPr>
        <sz val="10"/>
        <rFont val="宋体n"/>
        <family val="1"/>
        <charset val="134"/>
      </rPr>
      <t>益法下可</t>
    </r>
    <r>
      <rPr>
        <sz val="10"/>
        <rFont val="宋体"/>
        <family val="3"/>
        <charset val="134"/>
      </rPr>
      <t>转损</t>
    </r>
    <r>
      <rPr>
        <sz val="10"/>
        <rFont val="宋体n"/>
        <family val="1"/>
        <charset val="134"/>
      </rPr>
      <t>益的其他</t>
    </r>
    <r>
      <rPr>
        <sz val="10"/>
        <rFont val="宋体"/>
        <family val="3"/>
        <charset val="134"/>
      </rPr>
      <t>综</t>
    </r>
    <r>
      <rPr>
        <sz val="10"/>
        <rFont val="宋体n"/>
        <family val="1"/>
        <charset val="134"/>
      </rPr>
      <t>合收益</t>
    </r>
    <phoneticPr fontId="5" type="noConversion"/>
  </si>
  <si>
    <r>
      <t>2、可供出售金融</t>
    </r>
    <r>
      <rPr>
        <sz val="10"/>
        <rFont val="宋体"/>
        <family val="3"/>
        <charset val="134"/>
      </rPr>
      <t>资产</t>
    </r>
    <r>
      <rPr>
        <sz val="10"/>
        <rFont val="宋体n"/>
        <family val="1"/>
        <charset val="134"/>
      </rPr>
      <t>公允价值</t>
    </r>
    <r>
      <rPr>
        <sz val="10"/>
        <rFont val="宋体"/>
        <family val="3"/>
        <charset val="134"/>
      </rPr>
      <t>变动损</t>
    </r>
    <r>
      <rPr>
        <sz val="10"/>
        <rFont val="宋体n"/>
        <family val="1"/>
        <charset val="134"/>
      </rPr>
      <t>益</t>
    </r>
    <phoneticPr fontId="5" type="noConversion"/>
  </si>
  <si>
    <r>
      <t>3、持有至到期投</t>
    </r>
    <r>
      <rPr>
        <sz val="10"/>
        <rFont val="宋体"/>
        <family val="3"/>
        <charset val="134"/>
      </rPr>
      <t>资</t>
    </r>
    <r>
      <rPr>
        <sz val="10"/>
        <rFont val="宋体n"/>
        <family val="1"/>
        <charset val="134"/>
      </rPr>
      <t>重分</t>
    </r>
    <r>
      <rPr>
        <sz val="10"/>
        <rFont val="宋体"/>
        <family val="3"/>
        <charset val="134"/>
      </rPr>
      <t>类为</t>
    </r>
    <r>
      <rPr>
        <sz val="10"/>
        <rFont val="宋体n"/>
        <family val="1"/>
        <charset val="134"/>
      </rPr>
      <t>可供出售金融</t>
    </r>
    <r>
      <rPr>
        <sz val="10"/>
        <rFont val="宋体"/>
        <family val="3"/>
        <charset val="134"/>
      </rPr>
      <t>资产损</t>
    </r>
    <r>
      <rPr>
        <sz val="10"/>
        <rFont val="宋体n"/>
        <family val="1"/>
        <charset val="134"/>
      </rPr>
      <t>益</t>
    </r>
    <phoneticPr fontId="5" type="noConversion"/>
  </si>
  <si>
    <r>
      <t>4、</t>
    </r>
    <r>
      <rPr>
        <sz val="10"/>
        <rFont val="宋体"/>
        <family val="3"/>
        <charset val="134"/>
      </rPr>
      <t>现</t>
    </r>
    <r>
      <rPr>
        <sz val="10"/>
        <rFont val="宋体n"/>
        <family val="1"/>
        <charset val="134"/>
      </rPr>
      <t>金流量套期</t>
    </r>
    <r>
      <rPr>
        <sz val="10"/>
        <rFont val="宋体"/>
        <family val="3"/>
        <charset val="134"/>
      </rPr>
      <t>损</t>
    </r>
    <r>
      <rPr>
        <sz val="10"/>
        <rFont val="宋体n"/>
        <family val="1"/>
        <charset val="134"/>
      </rPr>
      <t>益的有效部分</t>
    </r>
    <phoneticPr fontId="5" type="noConversion"/>
  </si>
  <si>
    <r>
      <t>5</t>
    </r>
    <r>
      <rPr>
        <b/>
        <sz val="10"/>
        <rFont val="宋体n"/>
        <family val="1"/>
        <charset val="134"/>
      </rPr>
      <t>、外</t>
    </r>
    <r>
      <rPr>
        <b/>
        <sz val="10"/>
        <rFont val="宋体"/>
        <family val="3"/>
        <charset val="134"/>
      </rPr>
      <t>币财务报</t>
    </r>
    <r>
      <rPr>
        <b/>
        <sz val="10"/>
        <rFont val="宋体n"/>
        <family val="1"/>
        <charset val="134"/>
      </rPr>
      <t>表折算差</t>
    </r>
    <r>
      <rPr>
        <b/>
        <sz val="10"/>
        <rFont val="宋体"/>
        <family val="3"/>
        <charset val="134"/>
      </rPr>
      <t>额</t>
    </r>
    <phoneticPr fontId="5" type="noConversion"/>
  </si>
  <si>
    <t>6、其他</t>
    <phoneticPr fontId="5" type="noConversion"/>
  </si>
  <si>
    <r>
      <rPr>
        <sz val="10"/>
        <rFont val="宋体"/>
        <family val="3"/>
        <charset val="134"/>
      </rPr>
      <t>归属</t>
    </r>
    <r>
      <rPr>
        <sz val="10"/>
        <rFont val="宋体n"/>
        <family val="1"/>
        <charset val="134"/>
      </rPr>
      <t>于少</t>
    </r>
    <r>
      <rPr>
        <sz val="10"/>
        <rFont val="宋体"/>
        <family val="3"/>
        <charset val="134"/>
      </rPr>
      <t>数</t>
    </r>
    <r>
      <rPr>
        <sz val="10"/>
        <rFont val="宋体n"/>
        <family val="1"/>
        <charset val="134"/>
      </rPr>
      <t>股</t>
    </r>
    <r>
      <rPr>
        <sz val="10"/>
        <rFont val="宋体"/>
        <family val="3"/>
        <charset val="134"/>
      </rPr>
      <t>东</t>
    </r>
    <r>
      <rPr>
        <sz val="10"/>
        <rFont val="宋体n"/>
        <family val="1"/>
        <charset val="134"/>
      </rPr>
      <t>的其他</t>
    </r>
    <r>
      <rPr>
        <sz val="10"/>
        <rFont val="宋体"/>
        <family val="3"/>
        <charset val="134"/>
      </rPr>
      <t>综</t>
    </r>
    <r>
      <rPr>
        <sz val="10"/>
        <rFont val="宋体n"/>
        <family val="1"/>
        <charset val="134"/>
      </rPr>
      <t>合收益的</t>
    </r>
    <r>
      <rPr>
        <sz val="10"/>
        <rFont val="宋体"/>
        <family val="3"/>
        <charset val="134"/>
      </rPr>
      <t>税</t>
    </r>
    <r>
      <rPr>
        <sz val="10"/>
        <rFont val="宋体n"/>
        <family val="1"/>
        <charset val="134"/>
      </rPr>
      <t>后</t>
    </r>
    <r>
      <rPr>
        <sz val="10"/>
        <rFont val="宋体"/>
        <family val="3"/>
        <charset val="134"/>
      </rPr>
      <t>净额</t>
    </r>
    <phoneticPr fontId="5" type="noConversion"/>
  </si>
  <si>
    <r>
      <t>七、</t>
    </r>
    <r>
      <rPr>
        <b/>
        <sz val="10"/>
        <rFont val="宋体"/>
        <family val="3"/>
        <charset val="134"/>
      </rPr>
      <t>综</t>
    </r>
    <r>
      <rPr>
        <b/>
        <sz val="10"/>
        <rFont val="宋体n"/>
        <family val="1"/>
        <charset val="134"/>
      </rPr>
      <t>合收益</t>
    </r>
    <r>
      <rPr>
        <b/>
        <sz val="10"/>
        <rFont val="宋体"/>
        <family val="3"/>
        <charset val="134"/>
      </rPr>
      <t>总额</t>
    </r>
    <phoneticPr fontId="5" type="noConversion"/>
  </si>
  <si>
    <r>
      <t xml:space="preserve">   </t>
    </r>
    <r>
      <rPr>
        <sz val="10"/>
        <rFont val="宋体"/>
        <family val="3"/>
        <charset val="134"/>
      </rPr>
      <t>归属于母公司股东的综合收益总额</t>
    </r>
    <phoneticPr fontId="14" type="noConversion"/>
  </si>
  <si>
    <r>
      <t xml:space="preserve">   </t>
    </r>
    <r>
      <rPr>
        <sz val="10"/>
        <rFont val="宋体"/>
        <family val="3"/>
        <charset val="134"/>
      </rPr>
      <t>归属于少数股东的综合收益总额</t>
    </r>
    <phoneticPr fontId="14" type="noConversion"/>
  </si>
  <si>
    <r>
      <rPr>
        <b/>
        <sz val="10"/>
        <rFont val="宋体"/>
        <family val="3"/>
        <charset val="134"/>
      </rPr>
      <t>八、每股收益：</t>
    </r>
    <phoneticPr fontId="5" type="noConversion"/>
  </si>
  <si>
    <r>
      <t xml:space="preserve">   </t>
    </r>
    <r>
      <rPr>
        <sz val="10"/>
        <rFont val="宋体"/>
        <family val="3"/>
        <charset val="134"/>
      </rPr>
      <t>（一）基本每股收益</t>
    </r>
    <phoneticPr fontId="14" type="noConversion"/>
  </si>
  <si>
    <r>
      <t xml:space="preserve">   </t>
    </r>
    <r>
      <rPr>
        <sz val="10"/>
        <rFont val="宋体"/>
        <family val="3"/>
        <charset val="134"/>
      </rPr>
      <t>（二）稀释每股收益</t>
    </r>
    <phoneticPr fontId="14" type="noConversion"/>
  </si>
  <si>
    <r>
      <rPr>
        <sz val="10"/>
        <color indexed="12"/>
        <rFont val="宋体"/>
        <family val="3"/>
        <charset val="134"/>
      </rPr>
      <t>报告期（写具体时间）</t>
    </r>
    <r>
      <rPr>
        <sz val="10"/>
        <rFont val="宋体"/>
        <family val="3"/>
        <charset val="134"/>
      </rPr>
      <t>公司发生同一控制下企业合并的，被合并方在合并前实现的净利润分别为：</t>
    </r>
    <r>
      <rPr>
        <sz val="10"/>
        <rFont val="Times New Roman"/>
        <family val="1"/>
      </rPr>
      <t>XXX</t>
    </r>
    <r>
      <rPr>
        <sz val="10"/>
        <rFont val="宋体"/>
        <family val="3"/>
        <charset val="134"/>
      </rPr>
      <t>元、</t>
    </r>
    <r>
      <rPr>
        <sz val="10"/>
        <rFont val="Times New Roman"/>
        <family val="1"/>
      </rPr>
      <t>YYY</t>
    </r>
    <r>
      <rPr>
        <sz val="10"/>
        <rFont val="宋体"/>
        <family val="3"/>
        <charset val="134"/>
      </rPr>
      <t>元。</t>
    </r>
    <phoneticPr fontId="5" type="noConversion"/>
  </si>
  <si>
    <r>
      <rPr>
        <sz val="10"/>
        <color indexed="12"/>
        <rFont val="宋体"/>
        <family val="3"/>
        <charset val="134"/>
      </rPr>
      <t>上述同一控制下企业合并中的被合并方于合并日前实现的净利润已包含于上表</t>
    </r>
    <r>
      <rPr>
        <sz val="10"/>
        <color indexed="12"/>
        <rFont val="Times New Roman"/>
        <family val="1"/>
      </rPr>
      <t>“</t>
    </r>
    <r>
      <rPr>
        <sz val="10"/>
        <color indexed="12"/>
        <rFont val="宋体"/>
        <family val="3"/>
        <charset val="134"/>
      </rPr>
      <t>净利润</t>
    </r>
    <r>
      <rPr>
        <sz val="10"/>
        <color indexed="12"/>
        <rFont val="Times New Roman"/>
        <family val="1"/>
      </rPr>
      <t>”</t>
    </r>
    <r>
      <rPr>
        <sz val="10"/>
        <color indexed="12"/>
        <rFont val="宋体"/>
        <family val="3"/>
        <charset val="134"/>
      </rPr>
      <t>中。</t>
    </r>
    <phoneticPr fontId="5" type="noConversion"/>
  </si>
  <si>
    <t>法定代表人：                              主管会计工作负责人：                              会计机构负责人：</t>
  </si>
  <si>
    <r>
      <rPr>
        <sz val="10"/>
        <color indexed="12"/>
        <rFont val="宋体"/>
        <family val="3"/>
        <charset val="134"/>
      </rPr>
      <t>注：</t>
    </r>
    <r>
      <rPr>
        <sz val="10"/>
        <color indexed="12"/>
        <rFont val="Times New Roman"/>
        <family val="1"/>
      </rPr>
      <t xml:space="preserve">1. </t>
    </r>
    <r>
      <rPr>
        <sz val="10"/>
        <color indexed="12"/>
        <rFont val="宋体"/>
        <family val="3"/>
        <charset val="134"/>
      </rPr>
      <t>财务费用涉及金融业务需要单独列示汇兑收益项目。（在上表第</t>
    </r>
    <r>
      <rPr>
        <sz val="10"/>
        <color indexed="12"/>
        <rFont val="Times New Roman"/>
        <family val="1"/>
      </rPr>
      <t>27</t>
    </r>
    <r>
      <rPr>
        <sz val="10"/>
        <color indexed="12"/>
        <rFont val="宋体"/>
        <family val="3"/>
        <charset val="134"/>
      </rPr>
      <t>行中，默认为隐藏。）</t>
    </r>
    <phoneticPr fontId="5" type="noConversion"/>
  </si>
  <si>
    <r>
      <t xml:space="preserve">2. </t>
    </r>
    <r>
      <rPr>
        <sz val="10"/>
        <color indexed="12"/>
        <rFont val="宋体"/>
        <family val="3"/>
        <charset val="134"/>
      </rPr>
      <t>报告期内发生的同一控制下企业合并涉及多个被合并方的，应分别列示不同的被合并方在不同的年度或期间实现的净利润额。</t>
    </r>
    <phoneticPr fontId="5" type="noConversion"/>
  </si>
  <si>
    <r>
      <t>3</t>
    </r>
    <r>
      <rPr>
        <sz val="10"/>
        <color indexed="12"/>
        <rFont val="宋体"/>
        <family val="3"/>
        <charset val="134"/>
      </rPr>
      <t>、编制合并报表的公司，只需计算、列报合并口径的基本每股收益和稀释每股收益，无需计算、列报母公司口径的基本每股收益和稀释每股收益</t>
    </r>
    <phoneticPr fontId="5" type="noConversion"/>
  </si>
  <si>
    <t>现金流量表</t>
    <phoneticPr fontId="14" type="noConversion"/>
  </si>
  <si>
    <t>项          目</t>
    <phoneticPr fontId="14" type="noConversion"/>
  </si>
  <si>
    <t>一、经营活动产生的现金流量：</t>
    <phoneticPr fontId="14" type="noConversion"/>
  </si>
  <si>
    <t xml:space="preserve">    销售商品、提供劳务收到的现金</t>
    <phoneticPr fontId="14" type="noConversion"/>
  </si>
  <si>
    <t xml:space="preserve">    客户存款和同业存放款项净增加额</t>
    <phoneticPr fontId="14" type="noConversion"/>
  </si>
  <si>
    <t xml:space="preserve">    向中央银行借款净增加额</t>
    <phoneticPr fontId="14" type="noConversion"/>
  </si>
  <si>
    <t xml:space="preserve">    向其他金融机构拆入资金净增加额</t>
    <phoneticPr fontId="14" type="noConversion"/>
  </si>
  <si>
    <t xml:space="preserve">    收到原保险合同保费取得的现金</t>
    <phoneticPr fontId="14" type="noConversion"/>
  </si>
  <si>
    <t xml:space="preserve">    收到再保险业务现金净额</t>
    <phoneticPr fontId="14" type="noConversion"/>
  </si>
  <si>
    <t xml:space="preserve">    保户储金及投资款净增加额</t>
    <phoneticPr fontId="14" type="noConversion"/>
  </si>
  <si>
    <t xml:space="preserve">    处置以公允价值计量且其变动计入当期损益的金融资产净增加额</t>
    <phoneticPr fontId="14" type="noConversion"/>
  </si>
  <si>
    <t xml:space="preserve">    收取利息、手续费及佣金的现金</t>
    <phoneticPr fontId="14" type="noConversion"/>
  </si>
  <si>
    <t xml:space="preserve">    拆入资金净增加额</t>
    <phoneticPr fontId="14" type="noConversion"/>
  </si>
  <si>
    <t xml:space="preserve">    回购业务资金净增加额</t>
    <phoneticPr fontId="14" type="noConversion"/>
  </si>
  <si>
    <t xml:space="preserve">    收到的税费返还</t>
    <phoneticPr fontId="14" type="noConversion"/>
  </si>
  <si>
    <t xml:space="preserve">    收到其他与经营活动有关的现金</t>
    <phoneticPr fontId="14" type="noConversion"/>
  </si>
  <si>
    <t>经营活动现金流入小计</t>
    <phoneticPr fontId="14" type="noConversion"/>
  </si>
  <si>
    <t xml:space="preserve">    购买商品、接受劳务支付的现金</t>
    <phoneticPr fontId="14" type="noConversion"/>
  </si>
  <si>
    <t xml:space="preserve">    客户贷款及垫款净增加额</t>
    <phoneticPr fontId="14" type="noConversion"/>
  </si>
  <si>
    <t xml:space="preserve">    存放中央银行和同业款项净增加额</t>
    <phoneticPr fontId="14" type="noConversion"/>
  </si>
  <si>
    <t xml:space="preserve">    支付原保险合同赔付款项的现金</t>
    <phoneticPr fontId="14" type="noConversion"/>
  </si>
  <si>
    <t xml:space="preserve">    支付利息、手续费及佣金的现金</t>
    <phoneticPr fontId="14" type="noConversion"/>
  </si>
  <si>
    <t xml:space="preserve">    支付保单红利的现金</t>
    <phoneticPr fontId="14" type="noConversion"/>
  </si>
  <si>
    <t xml:space="preserve">    支付给职工以及为职工支付的现金</t>
    <phoneticPr fontId="14" type="noConversion"/>
  </si>
  <si>
    <t xml:space="preserve">    支付的各项税费</t>
    <phoneticPr fontId="14" type="noConversion"/>
  </si>
  <si>
    <t xml:space="preserve">    支付其他与经营活动有关的现金</t>
    <phoneticPr fontId="14" type="noConversion"/>
  </si>
  <si>
    <t>经营活动现金流出小计</t>
    <phoneticPr fontId="14" type="noConversion"/>
  </si>
  <si>
    <t>经营活动产生的现金流量净额</t>
    <phoneticPr fontId="14" type="noConversion"/>
  </si>
  <si>
    <t>二、投资活动产生的现金流量：</t>
    <phoneticPr fontId="14" type="noConversion"/>
  </si>
  <si>
    <t xml:space="preserve">    收回投资收到的现金</t>
    <phoneticPr fontId="14" type="noConversion"/>
  </si>
  <si>
    <t xml:space="preserve">    取得投资收益收到的现金</t>
    <phoneticPr fontId="14" type="noConversion"/>
  </si>
  <si>
    <t xml:space="preserve">    处置固定资产、无形资产和其他长期资产收回的现金净额</t>
    <phoneticPr fontId="14" type="noConversion"/>
  </si>
  <si>
    <t xml:space="preserve">    处置子公司及其他营业单位收到的现金净额</t>
    <phoneticPr fontId="14" type="noConversion"/>
  </si>
  <si>
    <t xml:space="preserve">    收到其他与投资活动有关的现金</t>
    <phoneticPr fontId="14" type="noConversion"/>
  </si>
  <si>
    <t>投资活动现金流入小计</t>
    <phoneticPr fontId="14" type="noConversion"/>
  </si>
  <si>
    <t xml:space="preserve">    购建固定资产、无形资产和其他长期资产支付的现金</t>
    <phoneticPr fontId="14" type="noConversion"/>
  </si>
  <si>
    <t xml:space="preserve">    投资支付的现金</t>
    <phoneticPr fontId="14" type="noConversion"/>
  </si>
  <si>
    <t xml:space="preserve">    质押贷款净增加额</t>
    <phoneticPr fontId="14" type="noConversion"/>
  </si>
  <si>
    <t xml:space="preserve">    取得子公司及其他营业单位支付的现金净额 </t>
    <phoneticPr fontId="14" type="noConversion"/>
  </si>
  <si>
    <t xml:space="preserve">    支付其他与投资活动有关的现金</t>
    <phoneticPr fontId="14" type="noConversion"/>
  </si>
  <si>
    <t>投资活动现金流出小计</t>
    <phoneticPr fontId="14" type="noConversion"/>
  </si>
  <si>
    <t>投资活动产生的现金流量净额</t>
    <phoneticPr fontId="14" type="noConversion"/>
  </si>
  <si>
    <t>三、筹资活动产生的现金流量：</t>
    <phoneticPr fontId="14" type="noConversion"/>
  </si>
  <si>
    <t xml:space="preserve">    吸收投资收到的现金</t>
    <phoneticPr fontId="14" type="noConversion"/>
  </si>
  <si>
    <t xml:space="preserve">    其中：子公司吸收少数股东投资收到的现金</t>
    <phoneticPr fontId="14" type="noConversion"/>
  </si>
  <si>
    <t xml:space="preserve">    取得借款收到的现金</t>
    <phoneticPr fontId="14" type="noConversion"/>
  </si>
  <si>
    <t xml:space="preserve">    发行债券收到的现金</t>
    <phoneticPr fontId="14" type="noConversion"/>
  </si>
  <si>
    <t xml:space="preserve">    收到其他与筹资活动有关的现金</t>
    <phoneticPr fontId="14" type="noConversion"/>
  </si>
  <si>
    <t>筹资活动现金流入小计</t>
    <phoneticPr fontId="14" type="noConversion"/>
  </si>
  <si>
    <t xml:space="preserve">    偿还债务支付的现金</t>
    <phoneticPr fontId="14" type="noConversion"/>
  </si>
  <si>
    <t xml:space="preserve">    分配股利、利润或偿付利息支付的现金</t>
    <phoneticPr fontId="14" type="noConversion"/>
  </si>
  <si>
    <t xml:space="preserve">    其中：子公司支付给少数股东的股利、利润</t>
    <phoneticPr fontId="14" type="noConversion"/>
  </si>
  <si>
    <t xml:space="preserve">    支付其他与筹资活动有关的现金</t>
    <phoneticPr fontId="14" type="noConversion"/>
  </si>
  <si>
    <t>筹资活动现金流出小计</t>
    <phoneticPr fontId="14" type="noConversion"/>
  </si>
  <si>
    <t>筹资活动产生的现金流量净额</t>
    <phoneticPr fontId="14" type="noConversion"/>
  </si>
  <si>
    <t>四、汇率变动对现金及现金等价物的影响</t>
    <phoneticPr fontId="14" type="noConversion"/>
  </si>
  <si>
    <t>五、现金及现金等价物净增加额</t>
    <phoneticPr fontId="14" type="noConversion"/>
  </si>
  <si>
    <t xml:space="preserve">     加：期初现金及现金等价物余额</t>
    <phoneticPr fontId="14" type="noConversion"/>
  </si>
  <si>
    <t>六、期末现金及现金等价物余额</t>
    <phoneticPr fontId="14" type="noConversion"/>
  </si>
  <si>
    <t>所有者权益变动表</t>
    <phoneticPr fontId="14" type="noConversion"/>
  </si>
  <si>
    <t>本年数</t>
    <phoneticPr fontId="14" type="noConversion"/>
  </si>
  <si>
    <t>上年数</t>
    <phoneticPr fontId="14" type="noConversion"/>
  </si>
  <si>
    <t>实收资本
（或股本）</t>
    <phoneticPr fontId="14" type="noConversion"/>
  </si>
  <si>
    <t>其他权益工具</t>
    <phoneticPr fontId="14" type="noConversion"/>
  </si>
  <si>
    <t>资本公积</t>
    <phoneticPr fontId="14" type="noConversion"/>
  </si>
  <si>
    <t>减：库存股</t>
    <phoneticPr fontId="14" type="noConversion"/>
  </si>
  <si>
    <t>其他综合收益</t>
    <phoneticPr fontId="14" type="noConversion"/>
  </si>
  <si>
    <t>专项储备</t>
    <phoneticPr fontId="14" type="noConversion"/>
  </si>
  <si>
    <t>盈余公积</t>
    <phoneticPr fontId="14" type="noConversion"/>
  </si>
  <si>
    <t>未分配利润</t>
    <phoneticPr fontId="14" type="noConversion"/>
  </si>
  <si>
    <t>少数股东权益</t>
    <phoneticPr fontId="14" type="noConversion"/>
  </si>
  <si>
    <t>所有者权益
（或股东权益）合计</t>
    <phoneticPr fontId="14" type="noConversion"/>
  </si>
  <si>
    <t>少数股东权益</t>
    <phoneticPr fontId="4" type="noConversion"/>
  </si>
  <si>
    <t>优先股</t>
    <phoneticPr fontId="14" type="noConversion"/>
  </si>
  <si>
    <t>永续债</t>
    <phoneticPr fontId="14" type="noConversion"/>
  </si>
  <si>
    <t>其他</t>
    <phoneticPr fontId="14" type="noConversion"/>
  </si>
  <si>
    <t>一、上年年末余额</t>
    <phoneticPr fontId="14" type="noConversion"/>
  </si>
  <si>
    <t xml:space="preserve">     加：会计政策变更</t>
    <phoneticPr fontId="14" type="noConversion"/>
  </si>
  <si>
    <t xml:space="preserve">           前期差错更正</t>
    <phoneticPr fontId="14" type="noConversion"/>
  </si>
  <si>
    <t xml:space="preserve">           其他</t>
    <phoneticPr fontId="14" type="noConversion"/>
  </si>
  <si>
    <t>二、本年年初余额</t>
    <phoneticPr fontId="14" type="noConversion"/>
  </si>
  <si>
    <t>三、本期增减变动金额（减少以“－”号填列）</t>
    <phoneticPr fontId="14" type="noConversion"/>
  </si>
  <si>
    <t>（一）综合收益总额</t>
    <phoneticPr fontId="14" type="noConversion"/>
  </si>
  <si>
    <t>（二）所有者投入和减少资本</t>
    <phoneticPr fontId="14" type="noConversion"/>
  </si>
  <si>
    <t>1、所有者投入的普通股</t>
    <phoneticPr fontId="14" type="noConversion"/>
  </si>
  <si>
    <t>2、其他权益工具持有者投入资本</t>
    <phoneticPr fontId="14" type="noConversion"/>
  </si>
  <si>
    <t>3、股份支付计入所有者权益的金额</t>
    <phoneticPr fontId="14" type="noConversion"/>
  </si>
  <si>
    <t>4、其他</t>
    <phoneticPr fontId="14" type="noConversion"/>
  </si>
  <si>
    <t>（三）利润分配</t>
    <phoneticPr fontId="14" type="noConversion"/>
  </si>
  <si>
    <t>1、提取盈余公积</t>
    <phoneticPr fontId="14" type="noConversion"/>
  </si>
  <si>
    <t>2、对所有者（或股东）的分配</t>
    <phoneticPr fontId="14" type="noConversion"/>
  </si>
  <si>
    <t>3、其他</t>
    <phoneticPr fontId="14" type="noConversion"/>
  </si>
  <si>
    <t>（四）所有者权益内部结转</t>
    <phoneticPr fontId="14" type="noConversion"/>
  </si>
  <si>
    <t>1、资本公积转增资本(或股本)</t>
    <phoneticPr fontId="14" type="noConversion"/>
  </si>
  <si>
    <t>2、盈余公积转增资本(或股本)</t>
    <phoneticPr fontId="14" type="noConversion"/>
  </si>
  <si>
    <t>3、盈余公积弥补亏损</t>
    <phoneticPr fontId="14" type="noConversion"/>
  </si>
  <si>
    <t>4、设定受益计划变动额结转留存收益</t>
    <phoneticPr fontId="14" type="noConversion"/>
  </si>
  <si>
    <t>5、其他综合收益结转留存收 益</t>
    <phoneticPr fontId="14" type="noConversion"/>
  </si>
  <si>
    <t>6、其他</t>
    <phoneticPr fontId="14" type="noConversion"/>
  </si>
  <si>
    <t>（五）专项储备</t>
    <phoneticPr fontId="14" type="noConversion"/>
  </si>
  <si>
    <t>1、本期提取</t>
    <phoneticPr fontId="14" type="noConversion"/>
  </si>
  <si>
    <t>2、本期使用</t>
    <phoneticPr fontId="14" type="noConversion"/>
  </si>
  <si>
    <t>（六）其他</t>
    <phoneticPr fontId="14" type="noConversion"/>
  </si>
  <si>
    <t>四、本期期末余额</t>
    <phoneticPr fontId="14" type="noConversion"/>
  </si>
  <si>
    <t xml:space="preserve">法定代表人：                                                                                 主管会计工作负责人：                                                     会计机构负责人：   </t>
    <phoneticPr fontId="14" type="noConversion"/>
  </si>
  <si>
    <t>验证：</t>
    <phoneticPr fontId="4" type="noConversion"/>
  </si>
  <si>
    <t>加：年初未分配利润（未弥补亏损以“-”号填列）</t>
  </si>
  <si>
    <t xml:space="preserve">       其他转入</t>
  </si>
  <si>
    <t>六、可供分配的利润(亏损以"-"号填列)</t>
  </si>
  <si>
    <t>减：提取法定盈余公积</t>
  </si>
  <si>
    <t xml:space="preserve">       提取一般风险准备</t>
  </si>
  <si>
    <t xml:space="preserve">       提取职工奖励及福利基金</t>
  </si>
  <si>
    <t xml:space="preserve">       提取储备基金</t>
  </si>
  <si>
    <t xml:space="preserve">       提取企业发展基金</t>
  </si>
  <si>
    <t xml:space="preserve">       利润归还投资</t>
  </si>
  <si>
    <t>七、可供股东分配的利润(亏损以"-"号填列)</t>
  </si>
  <si>
    <t>减：应付优先股股利</t>
  </si>
  <si>
    <t xml:space="preserve">       提取任意盈余公积</t>
  </si>
  <si>
    <t xml:space="preserve">       应付普通股股利</t>
  </si>
  <si>
    <t xml:space="preserve">       转作股本的普通股股利</t>
  </si>
  <si>
    <t xml:space="preserve">       整体折股变更</t>
  </si>
  <si>
    <t xml:space="preserve">       分公司上交利润</t>
  </si>
  <si>
    <t>八、未分配利润(未弥补亏损以"-"号表示)</t>
  </si>
  <si>
    <t>汇总</t>
    <phoneticPr fontId="4" type="noConversion"/>
  </si>
  <si>
    <t>借方调整</t>
    <phoneticPr fontId="4" type="noConversion"/>
  </si>
  <si>
    <t>贷方调整</t>
    <phoneticPr fontId="4" type="noConversion"/>
  </si>
  <si>
    <t>审定数</t>
    <phoneticPr fontId="4" type="noConversion"/>
  </si>
  <si>
    <t xml:space="preserve">  应收账款坏账准备</t>
    <phoneticPr fontId="5" type="noConversion"/>
  </si>
  <si>
    <t xml:space="preserve">  应收账款净额</t>
    <phoneticPr fontId="5" type="noConversion"/>
  </si>
  <si>
    <t xml:space="preserve">  其他应收款坏账准备</t>
    <phoneticPr fontId="5" type="noConversion"/>
  </si>
  <si>
    <t xml:space="preserve">  其他应收款净额</t>
    <phoneticPr fontId="5" type="noConversion"/>
  </si>
  <si>
    <t xml:space="preserve">  存货跌价准备</t>
    <phoneticPr fontId="5" type="noConversion"/>
  </si>
  <si>
    <t xml:space="preserve">  存货净额</t>
    <phoneticPr fontId="5" type="noConversion"/>
  </si>
  <si>
    <t xml:space="preserve">  长期股权投资减值准备</t>
    <phoneticPr fontId="5" type="noConversion"/>
  </si>
  <si>
    <t xml:space="preserve">  长期股权投资净额</t>
    <phoneticPr fontId="5" type="noConversion"/>
  </si>
  <si>
    <t xml:space="preserve">  投资性房地产减值准备</t>
    <phoneticPr fontId="5" type="noConversion"/>
  </si>
  <si>
    <t xml:space="preserve">  投资性房地产折旧</t>
    <phoneticPr fontId="5" type="noConversion"/>
  </si>
  <si>
    <t xml:space="preserve">  投资性房地产净额</t>
    <phoneticPr fontId="5" type="noConversion"/>
  </si>
  <si>
    <t xml:space="preserve">  固定资产折旧</t>
    <phoneticPr fontId="5" type="noConversion"/>
  </si>
  <si>
    <t xml:space="preserve">  固定资产减值准备</t>
    <phoneticPr fontId="5" type="noConversion"/>
  </si>
  <si>
    <t xml:space="preserve">  固定资产净额</t>
    <phoneticPr fontId="5" type="noConversion"/>
  </si>
  <si>
    <t xml:space="preserve">  使用权资产折旧</t>
    <phoneticPr fontId="5" type="noConversion"/>
  </si>
  <si>
    <t xml:space="preserve">  使用权资产净额</t>
    <phoneticPr fontId="5" type="noConversion"/>
  </si>
  <si>
    <t xml:space="preserve">  无形资产摊销</t>
    <phoneticPr fontId="5" type="noConversion"/>
  </si>
  <si>
    <t xml:space="preserve">  无形资产减值准备</t>
    <phoneticPr fontId="5" type="noConversion"/>
  </si>
  <si>
    <t xml:space="preserve">  无形资产净额</t>
    <phoneticPr fontId="5" type="noConversion"/>
  </si>
  <si>
    <t>结算备付金</t>
  </si>
  <si>
    <t>拆出资金</t>
  </si>
  <si>
    <t>交易性金融资产</t>
  </si>
  <si>
    <t>衍生金融资产</t>
  </si>
  <si>
    <t>应收票据</t>
  </si>
  <si>
    <t>应收账款</t>
  </si>
  <si>
    <t>应收账款坏账准备</t>
  </si>
  <si>
    <t>应收账款净额</t>
  </si>
  <si>
    <t>应收款项融资</t>
  </si>
  <si>
    <t>预付款项</t>
  </si>
  <si>
    <t>应收保费</t>
  </si>
  <si>
    <t>应收分保账款</t>
  </si>
  <si>
    <t>应收分保合同准备金</t>
  </si>
  <si>
    <t>其他应收款</t>
  </si>
  <si>
    <t>其他应收款坏账准备</t>
  </si>
  <si>
    <t>其他应收款净额</t>
  </si>
  <si>
    <t>买入返售金融资产</t>
  </si>
  <si>
    <t>存货</t>
  </si>
  <si>
    <t>存货跌价准备</t>
  </si>
  <si>
    <t>存货净额</t>
  </si>
  <si>
    <t>合同资产</t>
  </si>
  <si>
    <t>持有待售资产</t>
  </si>
  <si>
    <t>一年内到期的非流动资产</t>
  </si>
  <si>
    <t>其他流动资产</t>
  </si>
  <si>
    <t>发放委托贷款及垫款</t>
  </si>
  <si>
    <t>债权投资</t>
  </si>
  <si>
    <t>其他债权投资</t>
  </si>
  <si>
    <t>长期应收款</t>
  </si>
  <si>
    <t>长期股权投资</t>
  </si>
  <si>
    <t>长期股权投资减值准备</t>
  </si>
  <si>
    <t>长期股权投资净额</t>
  </si>
  <si>
    <t>其他权益工具投资</t>
  </si>
  <si>
    <t>其他非流动金融资产</t>
  </si>
  <si>
    <t>投资性房地产</t>
  </si>
  <si>
    <t>投资性房地产折旧</t>
  </si>
  <si>
    <t>投资性房地产减值准备</t>
  </si>
  <si>
    <t>投资性房地产净额</t>
  </si>
  <si>
    <t>固定资产</t>
  </si>
  <si>
    <t>固定资产折旧</t>
  </si>
  <si>
    <t>固定资产减值准备</t>
  </si>
  <si>
    <t>固定资产净额</t>
  </si>
  <si>
    <t>在建工程</t>
  </si>
  <si>
    <t>生产性生物资产</t>
  </si>
  <si>
    <t>油气资产</t>
  </si>
  <si>
    <t>使用权资产</t>
  </si>
  <si>
    <t>使用权资产折旧</t>
  </si>
  <si>
    <t>使用权资产净额</t>
  </si>
  <si>
    <t>无形资产</t>
  </si>
  <si>
    <t>无形资产摊销</t>
  </si>
  <si>
    <t>无形资产减值准备</t>
  </si>
  <si>
    <t>无形资产净额</t>
  </si>
  <si>
    <t>开发支出</t>
  </si>
  <si>
    <t>商誉</t>
  </si>
  <si>
    <t>长期待摊费用</t>
  </si>
  <si>
    <t>递延所得税资产</t>
  </si>
  <si>
    <t>其他非流动资产</t>
  </si>
  <si>
    <t>资产总计</t>
  </si>
  <si>
    <t>短期借款  </t>
  </si>
  <si>
    <t>向中央银行借款</t>
  </si>
  <si>
    <t>拆入资金</t>
  </si>
  <si>
    <t>交易性金融负债</t>
  </si>
  <si>
    <t>衍生金融负债</t>
  </si>
  <si>
    <t>应付票据</t>
  </si>
  <si>
    <t>应付账款</t>
  </si>
  <si>
    <t>预收款项</t>
  </si>
  <si>
    <t>合同负债</t>
  </si>
  <si>
    <t>卖出回购金融资产款</t>
  </si>
  <si>
    <t>吸收存款及同业存放</t>
  </si>
  <si>
    <t>代理买卖证券款</t>
  </si>
  <si>
    <t>代理承销证券款</t>
  </si>
  <si>
    <t>应付职工薪酬</t>
  </si>
  <si>
    <t>应交税费</t>
  </si>
  <si>
    <t>其他应付款</t>
  </si>
  <si>
    <t>应付手续费及佣金</t>
  </si>
  <si>
    <t>应付分保账款</t>
  </si>
  <si>
    <t>持有待售负债</t>
  </si>
  <si>
    <t>一年内到期的非流动负债</t>
  </si>
  <si>
    <t>其他流动负债</t>
  </si>
  <si>
    <t>长期借款</t>
  </si>
  <si>
    <t>应付债券</t>
  </si>
  <si>
    <t>其中：优先股</t>
  </si>
  <si>
    <t>永续债</t>
  </si>
  <si>
    <t>租赁负债</t>
  </si>
  <si>
    <t>长期应付款</t>
  </si>
  <si>
    <t>预计负债</t>
  </si>
  <si>
    <t>递延收益</t>
  </si>
  <si>
    <t>递延所得税负债</t>
  </si>
  <si>
    <t>其他非流动负债</t>
  </si>
  <si>
    <t>实收资本（或股本）</t>
  </si>
  <si>
    <t>其他权益工具</t>
  </si>
  <si>
    <t>资本公积</t>
  </si>
  <si>
    <t>其他综合收益</t>
  </si>
  <si>
    <t>专项储备</t>
  </si>
  <si>
    <t>盈余公积</t>
  </si>
  <si>
    <t>一般风险准备</t>
  </si>
  <si>
    <t>未分配利润</t>
  </si>
  <si>
    <t>归属于母公司股东权益合计</t>
  </si>
  <si>
    <t>少数股东权益</t>
  </si>
  <si>
    <t>利息收入</t>
  </si>
  <si>
    <t>已赚保费</t>
  </si>
  <si>
    <t>手续费及佣金收入</t>
  </si>
  <si>
    <t>利息支出</t>
  </si>
  <si>
    <t>手续费及佣金支出</t>
  </si>
  <si>
    <t>退保金</t>
  </si>
  <si>
    <t>赔付支出净额</t>
  </si>
  <si>
    <t>提取保险合同准备金净额</t>
  </si>
  <si>
    <t>保单红利支出</t>
  </si>
  <si>
    <t>分保费用</t>
  </si>
  <si>
    <t>税金及附加</t>
  </si>
  <si>
    <t>销售费用</t>
  </si>
  <si>
    <t>管理费用</t>
  </si>
  <si>
    <t>研发费用</t>
  </si>
  <si>
    <t>财务费用</t>
  </si>
  <si>
    <t>其中：利息费用</t>
  </si>
  <si>
    <t>其中：对联营企业和合营企业的投资收益</t>
  </si>
  <si>
    <t>1、持续经营净利润（净亏损以“－”号填列）</t>
  </si>
  <si>
    <t>2、终止经营净利润（净亏损以“－”号填列）</t>
  </si>
  <si>
    <t>2、归属于母公司股东的净利润（净亏损以“－”号填列）</t>
  </si>
  <si>
    <t>提取一般风险准备</t>
  </si>
  <si>
    <t>提取职工奖励及福利基金</t>
  </si>
  <si>
    <t>提取储备基金</t>
  </si>
  <si>
    <t>提取企业发展基金</t>
  </si>
  <si>
    <t>利润归还投资</t>
  </si>
  <si>
    <t>提取任意盈余公积</t>
  </si>
  <si>
    <t>应付普通股股利</t>
  </si>
  <si>
    <t>转作股本的普通股股利</t>
  </si>
  <si>
    <t>整体折股变更</t>
  </si>
  <si>
    <t>分公司上交利润</t>
  </si>
  <si>
    <t>货币资金</t>
    <phoneticPr fontId="4" type="noConversion"/>
  </si>
  <si>
    <r>
      <t>投</t>
    </r>
    <r>
      <rPr>
        <sz val="10"/>
        <rFont val="宋体"/>
        <family val="3"/>
        <charset val="134"/>
      </rPr>
      <t>资</t>
    </r>
    <r>
      <rPr>
        <sz val="10"/>
        <rFont val="宋体n"/>
        <family val="1"/>
        <charset val="134"/>
      </rPr>
      <t>收益</t>
    </r>
    <phoneticPr fontId="4" type="noConversion"/>
  </si>
  <si>
    <r>
      <rPr>
        <sz val="10"/>
        <rFont val="宋体"/>
        <family val="3"/>
        <charset val="134"/>
      </rPr>
      <t>汇兑</t>
    </r>
    <r>
      <rPr>
        <sz val="10"/>
        <rFont val="宋体n"/>
        <family val="1"/>
        <charset val="134"/>
      </rPr>
      <t>收益</t>
    </r>
    <phoneticPr fontId="4" type="noConversion"/>
  </si>
  <si>
    <r>
      <rPr>
        <sz val="10"/>
        <rFont val="宋体"/>
        <family val="3"/>
        <charset val="134"/>
      </rPr>
      <t>净</t>
    </r>
    <r>
      <rPr>
        <sz val="10"/>
        <rFont val="宋体n"/>
        <family val="1"/>
        <charset val="134"/>
      </rPr>
      <t>敞口套期收益</t>
    </r>
    <phoneticPr fontId="4" type="noConversion"/>
  </si>
  <si>
    <r>
      <t>公允价值</t>
    </r>
    <r>
      <rPr>
        <sz val="10"/>
        <rFont val="宋体"/>
        <family val="3"/>
        <charset val="134"/>
      </rPr>
      <t>变动</t>
    </r>
    <r>
      <rPr>
        <sz val="10"/>
        <rFont val="宋体n"/>
        <family val="1"/>
        <charset val="134"/>
      </rPr>
      <t>收益</t>
    </r>
    <phoneticPr fontId="4" type="noConversion"/>
  </si>
  <si>
    <r>
      <t>信用</t>
    </r>
    <r>
      <rPr>
        <sz val="10"/>
        <rFont val="宋体"/>
        <family val="3"/>
        <charset val="134"/>
      </rPr>
      <t>减</t>
    </r>
    <r>
      <rPr>
        <sz val="10"/>
        <rFont val="宋体n"/>
        <family val="1"/>
        <charset val="134"/>
      </rPr>
      <t>值</t>
    </r>
    <r>
      <rPr>
        <sz val="10"/>
        <rFont val="宋体"/>
        <family val="3"/>
        <charset val="134"/>
      </rPr>
      <t>损</t>
    </r>
    <r>
      <rPr>
        <sz val="10"/>
        <rFont val="宋体n"/>
        <family val="1"/>
        <charset val="134"/>
      </rPr>
      <t>失</t>
    </r>
    <phoneticPr fontId="4" type="noConversion"/>
  </si>
  <si>
    <r>
      <rPr>
        <sz val="10"/>
        <rFont val="宋体"/>
        <family val="3"/>
        <charset val="134"/>
      </rPr>
      <t>资产减</t>
    </r>
    <r>
      <rPr>
        <sz val="10"/>
        <rFont val="宋体n"/>
        <family val="1"/>
        <charset val="134"/>
      </rPr>
      <t>值</t>
    </r>
    <r>
      <rPr>
        <sz val="10"/>
        <rFont val="宋体"/>
        <family val="3"/>
        <charset val="134"/>
      </rPr>
      <t>损</t>
    </r>
    <r>
      <rPr>
        <sz val="10"/>
        <rFont val="宋体n"/>
        <family val="1"/>
        <charset val="134"/>
      </rPr>
      <t>失</t>
    </r>
    <phoneticPr fontId="4" type="noConversion"/>
  </si>
  <si>
    <r>
      <rPr>
        <sz val="10"/>
        <rFont val="宋体"/>
        <family val="3"/>
        <charset val="134"/>
      </rPr>
      <t>资产处</t>
    </r>
    <r>
      <rPr>
        <sz val="10"/>
        <rFont val="宋体n"/>
        <family val="1"/>
        <charset val="134"/>
      </rPr>
      <t>置收益</t>
    </r>
    <phoneticPr fontId="4" type="noConversion"/>
  </si>
  <si>
    <r>
      <rPr>
        <sz val="10"/>
        <rFont val="宋体"/>
        <family val="3"/>
        <charset val="134"/>
      </rPr>
      <t>营业</t>
    </r>
    <r>
      <rPr>
        <sz val="10"/>
        <rFont val="宋体n"/>
        <family val="1"/>
        <charset val="134"/>
      </rPr>
      <t>外收入</t>
    </r>
    <phoneticPr fontId="4" type="noConversion"/>
  </si>
  <si>
    <r>
      <rPr>
        <sz val="10"/>
        <rFont val="宋体"/>
        <family val="3"/>
        <charset val="134"/>
      </rPr>
      <t>营业</t>
    </r>
    <r>
      <rPr>
        <sz val="10"/>
        <rFont val="宋体n"/>
        <family val="1"/>
        <charset val="134"/>
      </rPr>
      <t>外支出</t>
    </r>
    <phoneticPr fontId="4" type="noConversion"/>
  </si>
  <si>
    <r>
      <t>所得</t>
    </r>
    <r>
      <rPr>
        <sz val="10"/>
        <rFont val="宋体"/>
        <family val="3"/>
        <charset val="134"/>
      </rPr>
      <t>税费</t>
    </r>
    <r>
      <rPr>
        <sz val="10"/>
        <rFont val="宋体n"/>
        <family val="1"/>
        <charset val="134"/>
      </rPr>
      <t>用</t>
    </r>
    <phoneticPr fontId="4" type="noConversion"/>
  </si>
  <si>
    <t>其他转入</t>
    <phoneticPr fontId="4" type="noConversion"/>
  </si>
  <si>
    <t>提取法定盈余公积</t>
    <phoneticPr fontId="4" type="noConversion"/>
  </si>
  <si>
    <t>应付优先股股利</t>
    <phoneticPr fontId="4" type="noConversion"/>
  </si>
  <si>
    <t>其他收益</t>
    <phoneticPr fontId="4" type="noConversion"/>
  </si>
  <si>
    <t>库存股</t>
    <phoneticPr fontId="4" type="noConversion"/>
  </si>
  <si>
    <r>
      <t>少</t>
    </r>
    <r>
      <rPr>
        <sz val="10"/>
        <rFont val="宋体"/>
        <family val="3"/>
        <charset val="134"/>
      </rPr>
      <t>数</t>
    </r>
    <r>
      <rPr>
        <sz val="10"/>
        <rFont val="宋体n"/>
        <family val="1"/>
        <charset val="134"/>
      </rPr>
      <t>股</t>
    </r>
    <r>
      <rPr>
        <sz val="10"/>
        <rFont val="宋体"/>
        <family val="3"/>
        <charset val="134"/>
      </rPr>
      <t>东损</t>
    </r>
    <r>
      <rPr>
        <sz val="10"/>
        <rFont val="宋体n"/>
        <family val="1"/>
        <charset val="134"/>
      </rPr>
      <t>益</t>
    </r>
    <phoneticPr fontId="4" type="noConversion"/>
  </si>
  <si>
    <t>年初未分配利润</t>
    <phoneticPr fontId="4" type="noConversion"/>
  </si>
  <si>
    <t>序号</t>
    <phoneticPr fontId="4" type="noConversion"/>
  </si>
  <si>
    <t>摘要</t>
    <phoneticPr fontId="4" type="noConversion"/>
  </si>
  <si>
    <t>一级科目</t>
    <phoneticPr fontId="4" type="noConversion"/>
  </si>
  <si>
    <t>二级科目</t>
    <phoneticPr fontId="4" type="noConversion"/>
  </si>
  <si>
    <t>借方</t>
    <phoneticPr fontId="4" type="noConversion"/>
  </si>
  <si>
    <t>贷方</t>
    <phoneticPr fontId="4" type="noConversion"/>
  </si>
  <si>
    <t>管理费用</t>
    <phoneticPr fontId="4" type="noConversion"/>
  </si>
  <si>
    <t>应付职工薪酬</t>
    <phoneticPr fontId="4" type="noConversion"/>
  </si>
  <si>
    <t>验证资产负债</t>
    <phoneticPr fontId="4" type="noConversion"/>
  </si>
  <si>
    <t>验证利润</t>
    <phoneticPr fontId="4" type="noConversion"/>
  </si>
  <si>
    <t>未分配 利润就是资产负债表和利润表的纽带</t>
    <phoneticPr fontId="4" type="noConversion"/>
  </si>
  <si>
    <t>营业收入</t>
  </si>
  <si>
    <r>
      <rPr>
        <sz val="10"/>
        <rFont val="宋体"/>
        <family val="3"/>
        <charset val="134"/>
      </rPr>
      <t>营业</t>
    </r>
    <r>
      <rPr>
        <sz val="10"/>
        <rFont val="宋体n"/>
        <family val="1"/>
        <charset val="134"/>
      </rPr>
      <t>收入</t>
    </r>
    <phoneticPr fontId="4" type="noConversion"/>
  </si>
  <si>
    <r>
      <rPr>
        <sz val="10"/>
        <rFont val="宋体"/>
        <family val="3"/>
        <charset val="134"/>
      </rPr>
      <t>营业</t>
    </r>
    <r>
      <rPr>
        <sz val="10"/>
        <rFont val="宋体n"/>
        <family val="1"/>
        <charset val="134"/>
      </rPr>
      <t>成本</t>
    </r>
    <phoneticPr fontId="4" type="noConversion"/>
  </si>
  <si>
    <t>应收账款</t>
    <phoneticPr fontId="4" type="noConversion"/>
  </si>
  <si>
    <t>2023/6/30</t>
    <phoneticPr fontId="4"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</si>
</sst>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quot;¥&quot;* #,##0.00_ ;_ &quot;¥&quot;* \-#,##0.00_ ;_ &quot;¥&quot;* &quot;-&quot;??_ ;_ @_ "/>
    <numFmt numFmtId="43" formatCode="_ * #,##0.00_ ;_ * \-#,##0.00_ ;_ * &quot;-&quot;??_ ;_ @_ "/>
    <numFmt numFmtId="176" formatCode="_ * #,##0.00_ ;_ * \-#,##0.00_ ;_ * &quot;&quot;??_ ;_ @_ "/>
    <numFmt numFmtId="177" formatCode="[$-F800]dddd\,\ mmmm\ dd\,\ yyyy"/>
  </numFmts>
  <fonts count="31">
    <font>
      <sz val="11"/>
      <color theme="1"/>
      <name val="等线"/>
      <family val="2"/>
      <scheme val="minor"/>
    </font>
    <font>
      <sz val="11"/>
      <color theme="1"/>
      <name val="等线"/>
      <family val="2"/>
      <scheme val="minor"/>
    </font>
    <font>
      <sz val="10"/>
      <name val="Arial"/>
      <family val="2"/>
    </font>
    <font>
      <b/>
      <sz val="16"/>
      <name val="宋体"/>
      <family val="3"/>
      <charset val="134"/>
    </font>
    <font>
      <sz val="9"/>
      <name val="等线"/>
      <family val="3"/>
      <charset val="134"/>
      <scheme val="minor"/>
    </font>
    <font>
      <u/>
      <sz val="12"/>
      <color indexed="36"/>
      <name val="宋体"/>
      <family val="3"/>
      <charset val="134"/>
    </font>
    <font>
      <sz val="12"/>
      <name val="宋体"/>
      <family val="3"/>
      <charset val="134"/>
    </font>
    <font>
      <sz val="12"/>
      <name val="Times New Roman"/>
      <family val="1"/>
    </font>
    <font>
      <b/>
      <sz val="12"/>
      <name val="宋体"/>
      <family val="3"/>
      <charset val="134"/>
    </font>
    <font>
      <sz val="10"/>
      <name val="宋体"/>
      <family val="3"/>
      <charset val="134"/>
    </font>
    <font>
      <sz val="10"/>
      <name val="Times New Roman"/>
      <family val="1"/>
    </font>
    <font>
      <b/>
      <sz val="10"/>
      <name val="宋体"/>
      <family val="3"/>
      <charset val="134"/>
    </font>
    <font>
      <sz val="11"/>
      <name val="Times New Roman"/>
      <family val="1"/>
    </font>
    <font>
      <sz val="11"/>
      <name val="宋体"/>
      <family val="3"/>
      <charset val="134"/>
    </font>
    <font>
      <sz val="9"/>
      <name val="宋体"/>
      <family val="3"/>
      <charset val="134"/>
    </font>
    <font>
      <b/>
      <sz val="10"/>
      <name val="Times New Roman"/>
      <family val="1"/>
    </font>
    <font>
      <b/>
      <sz val="11"/>
      <name val="宋体"/>
      <family val="3"/>
      <charset val="134"/>
    </font>
    <font>
      <b/>
      <sz val="10"/>
      <name val="宋体n"/>
      <family val="1"/>
      <charset val="134"/>
    </font>
    <font>
      <sz val="10"/>
      <name val="宋体n"/>
      <family val="1"/>
      <charset val="134"/>
    </font>
    <font>
      <sz val="10"/>
      <color indexed="12"/>
      <name val="Times New Roman"/>
      <family val="1"/>
    </font>
    <font>
      <sz val="10"/>
      <color indexed="12"/>
      <name val="宋体"/>
      <family val="3"/>
      <charset val="134"/>
    </font>
    <font>
      <b/>
      <sz val="10"/>
      <color indexed="12"/>
      <name val="Times New Roman"/>
      <family val="1"/>
    </font>
    <font>
      <b/>
      <sz val="18"/>
      <name val="宋体"/>
      <family val="3"/>
      <charset val="134"/>
    </font>
    <font>
      <sz val="18"/>
      <name val="宋体"/>
      <family val="3"/>
      <charset val="134"/>
    </font>
    <font>
      <sz val="10"/>
      <color rgb="FF000000"/>
      <name val="Times New Roman"/>
      <family val="1"/>
    </font>
    <font>
      <sz val="10"/>
      <color indexed="10"/>
      <name val="宋体"/>
      <family val="3"/>
      <charset val="134"/>
    </font>
    <font>
      <sz val="12"/>
      <color indexed="10"/>
      <name val="宋体"/>
      <family val="3"/>
      <charset val="134"/>
    </font>
    <font>
      <sz val="11"/>
      <color theme="1"/>
      <name val="宋体"/>
      <family val="3"/>
      <charset val="134"/>
    </font>
    <font>
      <sz val="10"/>
      <name val="宋体n"/>
      <family val="3"/>
      <charset val="134"/>
    </font>
    <font>
      <sz val="10"/>
      <color rgb="FFFF0000"/>
      <name val="Times New Roman"/>
      <family val="1"/>
    </font>
    <font>
      <sz val="11"/>
      <color rgb="FFFF0000"/>
      <name val="等线"/>
      <family val="2"/>
      <scheme val="minor"/>
    </font>
  </fonts>
  <fills count="5">
    <fill>
      <patternFill patternType="none"/>
    </fill>
    <fill>
      <patternFill patternType="gray125"/>
    </fill>
    <fill>
      <patternFill patternType="solid">
        <fgColor rgb="FFFFFF00"/>
        <bgColor indexed="64"/>
      </patternFill>
    </fill>
    <fill>
      <patternFill patternType="solid">
        <fgColor rgb="FFFFFFFF"/>
        <bgColor indexed="64"/>
      </patternFill>
    </fill>
    <fill>
      <patternFill patternType="solid">
        <fgColor theme="4" tint="0.59999389629810485"/>
        <bgColor indexed="64"/>
      </patternFill>
    </fill>
  </fills>
  <borders count="24">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s>
  <cellStyleXfs count="7">
    <xf numFmtId="0" fontId="0" fillId="0" borderId="0"/>
    <xf numFmtId="43" fontId="1" fillId="0" borderId="0" applyFont="0" applyFill="0" applyBorder="0" applyAlignment="0" applyProtection="0">
      <alignment vertical="center"/>
    </xf>
    <xf numFmtId="9" fontId="1" fillId="0" borderId="0" applyFont="0" applyFill="0" applyBorder="0" applyAlignment="0" applyProtection="0">
      <alignment vertical="center"/>
    </xf>
    <xf numFmtId="0" fontId="2" fillId="0" borderId="0"/>
    <xf numFmtId="43" fontId="6" fillId="0" borderId="0" applyFont="0" applyFill="0" applyBorder="0" applyAlignment="0" applyProtection="0"/>
    <xf numFmtId="0" fontId="6" fillId="0" borderId="0"/>
    <xf numFmtId="40" fontId="2" fillId="0" borderId="0" applyFont="0" applyFill="0" applyBorder="0" applyAlignment="0" applyProtection="0"/>
  </cellStyleXfs>
  <cellXfs count="203">
    <xf numFmtId="0" fontId="0" fillId="0" borderId="0" xfId="0"/>
    <xf numFmtId="176" fontId="3" fillId="0" borderId="0" xfId="3" applyNumberFormat="1" applyFont="1" applyAlignment="1">
      <alignment horizontal="center" vertical="center"/>
    </xf>
    <xf numFmtId="176" fontId="6" fillId="0" borderId="0" xfId="3" applyNumberFormat="1" applyFont="1" applyAlignment="1">
      <alignment vertical="center"/>
    </xf>
    <xf numFmtId="43" fontId="7" fillId="0" borderId="0" xfId="1" applyFont="1">
      <alignment vertical="center"/>
    </xf>
    <xf numFmtId="177" fontId="8" fillId="0" borderId="0" xfId="3" applyNumberFormat="1" applyFont="1" applyAlignment="1">
      <alignment horizontal="center" vertical="center"/>
    </xf>
    <xf numFmtId="176" fontId="7" fillId="0" borderId="0" xfId="3" applyNumberFormat="1" applyFont="1" applyAlignment="1">
      <alignment vertical="center"/>
    </xf>
    <xf numFmtId="43" fontId="7" fillId="0" borderId="0" xfId="1" applyFont="1" applyAlignment="1">
      <alignment vertical="center"/>
    </xf>
    <xf numFmtId="176" fontId="9" fillId="0" borderId="0" xfId="3" applyNumberFormat="1" applyFont="1" applyAlignment="1" applyProtection="1">
      <alignment horizontal="left" vertical="center"/>
      <protection locked="0"/>
    </xf>
    <xf numFmtId="177" fontId="9" fillId="0" borderId="0" xfId="3" applyNumberFormat="1" applyFont="1" applyAlignment="1">
      <alignment vertical="center" wrapText="1"/>
    </xf>
    <xf numFmtId="176" fontId="9" fillId="0" borderId="0" xfId="3" applyNumberFormat="1" applyFont="1" applyAlignment="1">
      <alignment horizontal="center" vertical="center"/>
    </xf>
    <xf numFmtId="176" fontId="10" fillId="0" borderId="0" xfId="3" applyNumberFormat="1" applyFont="1" applyAlignment="1">
      <alignment vertical="center"/>
    </xf>
    <xf numFmtId="43" fontId="10" fillId="0" borderId="0" xfId="1" applyFont="1" applyAlignment="1">
      <alignment vertical="center"/>
    </xf>
    <xf numFmtId="176" fontId="11" fillId="0" borderId="1" xfId="3" applyNumberFormat="1" applyFont="1" applyBorder="1" applyAlignment="1">
      <alignment horizontal="center" vertical="center"/>
    </xf>
    <xf numFmtId="176" fontId="11" fillId="0" borderId="2" xfId="3" applyNumberFormat="1" applyFont="1" applyBorder="1" applyAlignment="1">
      <alignment horizontal="center" vertical="center"/>
    </xf>
    <xf numFmtId="49" fontId="11" fillId="0" borderId="2" xfId="3" applyNumberFormat="1" applyFont="1" applyBorder="1" applyAlignment="1">
      <alignment horizontal="center" vertical="center"/>
    </xf>
    <xf numFmtId="49" fontId="11" fillId="0" borderId="3" xfId="3" applyNumberFormat="1" applyFont="1" applyBorder="1" applyAlignment="1">
      <alignment horizontal="center" vertical="center"/>
    </xf>
    <xf numFmtId="43" fontId="12" fillId="0" borderId="0" xfId="1" applyFont="1" applyAlignment="1">
      <alignment horizontal="center" vertical="center"/>
    </xf>
    <xf numFmtId="176" fontId="12" fillId="0" borderId="0" xfId="3" applyNumberFormat="1" applyFont="1" applyAlignment="1">
      <alignment horizontal="center" vertical="center"/>
    </xf>
    <xf numFmtId="176" fontId="11" fillId="0" borderId="4" xfId="3" applyNumberFormat="1" applyFont="1" applyBorder="1" applyAlignment="1">
      <alignment vertical="center"/>
    </xf>
    <xf numFmtId="176" fontId="10" fillId="0" borderId="5" xfId="3" applyNumberFormat="1" applyFont="1" applyBorder="1" applyAlignment="1" applyProtection="1">
      <alignment horizontal="center" vertical="center"/>
      <protection locked="0"/>
    </xf>
    <xf numFmtId="176" fontId="10" fillId="0" borderId="6" xfId="4" applyNumberFormat="1" applyFont="1" applyBorder="1" applyAlignment="1" applyProtection="1">
      <alignment horizontal="right" vertical="center"/>
      <protection locked="0"/>
    </xf>
    <xf numFmtId="43" fontId="12" fillId="0" borderId="0" xfId="1" applyFont="1" applyAlignment="1">
      <alignment vertical="center"/>
    </xf>
    <xf numFmtId="176" fontId="12" fillId="0" borderId="0" xfId="3" applyNumberFormat="1" applyFont="1" applyAlignment="1">
      <alignment vertical="center"/>
    </xf>
    <xf numFmtId="176" fontId="9" fillId="0" borderId="4" xfId="3" applyNumberFormat="1" applyFont="1" applyBorder="1" applyAlignment="1">
      <alignment vertical="center"/>
    </xf>
    <xf numFmtId="176" fontId="10" fillId="0" borderId="5" xfId="3" applyNumberFormat="1" applyFont="1" applyBorder="1" applyAlignment="1">
      <alignment horizontal="center" vertical="center"/>
    </xf>
    <xf numFmtId="176" fontId="10" fillId="0" borderId="6" xfId="3" applyNumberFormat="1" applyFont="1" applyBorder="1" applyAlignment="1">
      <alignment horizontal="center" vertical="center"/>
    </xf>
    <xf numFmtId="176" fontId="13" fillId="0" borderId="0" xfId="3" applyNumberFormat="1" applyFont="1" applyAlignment="1">
      <alignment vertical="center"/>
    </xf>
    <xf numFmtId="176" fontId="11" fillId="0" borderId="4" xfId="3" applyNumberFormat="1" applyFont="1" applyBorder="1" applyAlignment="1">
      <alignment horizontal="center" vertical="center"/>
    </xf>
    <xf numFmtId="176" fontId="15" fillId="0" borderId="5" xfId="3" applyNumberFormat="1" applyFont="1" applyBorder="1" applyAlignment="1">
      <alignment horizontal="right" vertical="center"/>
    </xf>
    <xf numFmtId="176" fontId="15" fillId="0" borderId="6" xfId="3" applyNumberFormat="1" applyFont="1" applyBorder="1" applyAlignment="1">
      <alignment horizontal="right" vertical="center"/>
    </xf>
    <xf numFmtId="10" fontId="12" fillId="0" borderId="0" xfId="2" applyNumberFormat="1" applyFont="1" applyAlignment="1">
      <alignment vertical="center"/>
    </xf>
    <xf numFmtId="176" fontId="11" fillId="0" borderId="7" xfId="3" applyNumberFormat="1" applyFont="1" applyBorder="1" applyAlignment="1">
      <alignment horizontal="center" vertical="center"/>
    </xf>
    <xf numFmtId="176" fontId="10" fillId="0" borderId="8" xfId="3" applyNumberFormat="1" applyFont="1" applyBorder="1" applyAlignment="1" applyProtection="1">
      <alignment horizontal="center" vertical="center"/>
      <protection locked="0"/>
    </xf>
    <xf numFmtId="176" fontId="15" fillId="0" borderId="8" xfId="3" applyNumberFormat="1" applyFont="1" applyBorder="1" applyAlignment="1">
      <alignment horizontal="right" vertical="center"/>
    </xf>
    <xf numFmtId="176" fontId="15" fillId="0" borderId="9" xfId="3" applyNumberFormat="1" applyFont="1" applyBorder="1" applyAlignment="1">
      <alignment horizontal="right" vertical="center"/>
    </xf>
    <xf numFmtId="176" fontId="15" fillId="0" borderId="0" xfId="3" applyNumberFormat="1" applyFont="1" applyAlignment="1">
      <alignment horizontal="left" vertical="center"/>
    </xf>
    <xf numFmtId="176" fontId="10" fillId="0" borderId="0" xfId="3" applyNumberFormat="1" applyFont="1" applyAlignment="1" applyProtection="1">
      <alignment horizontal="center" vertical="center"/>
      <protection locked="0"/>
    </xf>
    <xf numFmtId="176" fontId="15" fillId="0" borderId="0" xfId="3" applyNumberFormat="1" applyFont="1" applyAlignment="1" applyProtection="1">
      <alignment horizontal="right" vertical="center"/>
      <protection locked="0"/>
    </xf>
    <xf numFmtId="176" fontId="7" fillId="0" borderId="0" xfId="3" applyNumberFormat="1" applyFont="1" applyAlignment="1">
      <alignment horizontal="center" vertical="center"/>
    </xf>
    <xf numFmtId="176" fontId="9" fillId="0" borderId="0" xfId="3" applyNumberFormat="1" applyFont="1" applyAlignment="1" applyProtection="1">
      <alignment vertical="center"/>
      <protection locked="0"/>
    </xf>
    <xf numFmtId="177" fontId="9" fillId="0" borderId="0" xfId="3" applyNumberFormat="1" applyFont="1" applyAlignment="1">
      <alignment vertical="center"/>
    </xf>
    <xf numFmtId="176" fontId="9" fillId="0" borderId="0" xfId="3" applyNumberFormat="1" applyFont="1" applyAlignment="1">
      <alignment horizontal="right" vertical="center"/>
    </xf>
    <xf numFmtId="176" fontId="11" fillId="0" borderId="1" xfId="3" applyNumberFormat="1" applyFont="1" applyBorder="1" applyAlignment="1">
      <alignment horizontal="center" vertical="center" wrapText="1" shrinkToFit="1"/>
    </xf>
    <xf numFmtId="176" fontId="11" fillId="0" borderId="4" xfId="3" applyNumberFormat="1" applyFont="1" applyBorder="1" applyAlignment="1">
      <alignment vertical="center" wrapText="1" shrinkToFit="1"/>
    </xf>
    <xf numFmtId="176" fontId="9" fillId="0" borderId="4" xfId="3" applyNumberFormat="1" applyFont="1" applyBorder="1" applyAlignment="1">
      <alignment vertical="center" wrapText="1" shrinkToFit="1"/>
    </xf>
    <xf numFmtId="176" fontId="11" fillId="0" borderId="4" xfId="3" applyNumberFormat="1" applyFont="1" applyBorder="1" applyAlignment="1">
      <alignment horizontal="center" vertical="center" wrapText="1" shrinkToFit="1"/>
    </xf>
    <xf numFmtId="176" fontId="10" fillId="0" borderId="5" xfId="3" applyNumberFormat="1" applyFont="1" applyBorder="1" applyAlignment="1">
      <alignment horizontal="right" vertical="center"/>
    </xf>
    <xf numFmtId="176" fontId="10" fillId="0" borderId="6" xfId="3" applyNumberFormat="1" applyFont="1" applyBorder="1" applyAlignment="1">
      <alignment horizontal="right" vertical="center"/>
    </xf>
    <xf numFmtId="176" fontId="11" fillId="0" borderId="7" xfId="3" applyNumberFormat="1" applyFont="1" applyBorder="1" applyAlignment="1">
      <alignment horizontal="center" vertical="center" wrapText="1" shrinkToFit="1"/>
    </xf>
    <xf numFmtId="43" fontId="7" fillId="0" borderId="0" xfId="1" applyFont="1" applyAlignment="1">
      <alignment horizontal="center" vertical="center"/>
    </xf>
    <xf numFmtId="176" fontId="15" fillId="0" borderId="0" xfId="5" applyNumberFormat="1" applyFont="1" applyAlignment="1">
      <alignment horizontal="center" vertical="center"/>
    </xf>
    <xf numFmtId="177" fontId="16" fillId="0" borderId="0" xfId="3" applyNumberFormat="1" applyFont="1" applyAlignment="1">
      <alignment horizontal="center" vertical="center"/>
    </xf>
    <xf numFmtId="177" fontId="13" fillId="0" borderId="0" xfId="3" applyNumberFormat="1" applyFont="1" applyAlignment="1">
      <alignment horizontal="center" vertical="center"/>
    </xf>
    <xf numFmtId="14" fontId="9" fillId="0" borderId="0" xfId="3" applyNumberFormat="1" applyFont="1" applyAlignment="1">
      <alignment vertical="center"/>
    </xf>
    <xf numFmtId="176" fontId="11" fillId="0" borderId="1" xfId="3" applyNumberFormat="1" applyFont="1" applyBorder="1" applyAlignment="1">
      <alignment horizontal="center" vertical="center" shrinkToFit="1"/>
    </xf>
    <xf numFmtId="176" fontId="11" fillId="0" borderId="2" xfId="3" applyNumberFormat="1" applyFont="1" applyBorder="1" applyAlignment="1">
      <alignment horizontal="center" vertical="center" shrinkToFit="1"/>
    </xf>
    <xf numFmtId="176" fontId="11" fillId="0" borderId="10" xfId="3" applyNumberFormat="1" applyFont="1" applyBorder="1" applyAlignment="1">
      <alignment horizontal="center" vertical="center" shrinkToFit="1"/>
    </xf>
    <xf numFmtId="43" fontId="10" fillId="0" borderId="0" xfId="1" applyFont="1" applyAlignment="1">
      <alignment horizontal="center" vertical="center"/>
    </xf>
    <xf numFmtId="176" fontId="17" fillId="0" borderId="4" xfId="3" applyNumberFormat="1" applyFont="1" applyBorder="1" applyAlignment="1">
      <alignment vertical="center" wrapText="1" shrinkToFit="1"/>
    </xf>
    <xf numFmtId="176" fontId="10" fillId="0" borderId="5" xfId="3" applyNumberFormat="1" applyFont="1" applyBorder="1" applyAlignment="1" applyProtection="1">
      <alignment horizontal="center" vertical="center" shrinkToFit="1"/>
      <protection locked="0"/>
    </xf>
    <xf numFmtId="176" fontId="15" fillId="0" borderId="5" xfId="4" applyNumberFormat="1" applyFont="1" applyBorder="1" applyAlignment="1">
      <alignment horizontal="right" vertical="center" shrinkToFit="1"/>
    </xf>
    <xf numFmtId="176" fontId="15" fillId="0" borderId="11" xfId="4" applyNumberFormat="1" applyFont="1" applyBorder="1" applyAlignment="1">
      <alignment horizontal="right" vertical="center" shrinkToFit="1"/>
    </xf>
    <xf numFmtId="176" fontId="18" fillId="0" borderId="4" xfId="3" applyNumberFormat="1" applyFont="1" applyBorder="1" applyAlignment="1">
      <alignment vertical="center" wrapText="1" shrinkToFit="1"/>
    </xf>
    <xf numFmtId="176" fontId="10" fillId="0" borderId="5" xfId="4" applyNumberFormat="1" applyFont="1" applyBorder="1" applyAlignment="1">
      <alignment horizontal="right" vertical="center" shrinkToFit="1"/>
    </xf>
    <xf numFmtId="176" fontId="10" fillId="0" borderId="11" xfId="4" applyNumberFormat="1" applyFont="1" applyBorder="1" applyAlignment="1">
      <alignment horizontal="right" vertical="center" shrinkToFit="1"/>
    </xf>
    <xf numFmtId="10" fontId="7" fillId="0" borderId="0" xfId="2" applyNumberFormat="1" applyFont="1" applyAlignment="1">
      <alignment vertical="center"/>
    </xf>
    <xf numFmtId="176" fontId="15" fillId="0" borderId="5" xfId="3" applyNumberFormat="1" applyFont="1" applyBorder="1" applyAlignment="1">
      <alignment horizontal="right" vertical="center" shrinkToFit="1"/>
    </xf>
    <xf numFmtId="176" fontId="15" fillId="0" borderId="11" xfId="3" applyNumberFormat="1" applyFont="1" applyBorder="1" applyAlignment="1">
      <alignment horizontal="right" vertical="center" shrinkToFit="1"/>
    </xf>
    <xf numFmtId="176" fontId="10" fillId="0" borderId="5" xfId="3" applyNumberFormat="1" applyFont="1" applyBorder="1" applyAlignment="1">
      <alignment horizontal="right" vertical="center" shrinkToFit="1"/>
    </xf>
    <xf numFmtId="176" fontId="10" fillId="0" borderId="11" xfId="3" applyNumberFormat="1" applyFont="1" applyBorder="1" applyAlignment="1">
      <alignment horizontal="right" vertical="center" shrinkToFit="1"/>
    </xf>
    <xf numFmtId="176" fontId="17" fillId="0" borderId="7" xfId="3" applyNumberFormat="1" applyFont="1" applyBorder="1" applyAlignment="1">
      <alignment vertical="center" wrapText="1" shrinkToFit="1"/>
    </xf>
    <xf numFmtId="176" fontId="10" fillId="0" borderId="8" xfId="3" applyNumberFormat="1" applyFont="1" applyBorder="1" applyAlignment="1" applyProtection="1">
      <alignment horizontal="center" vertical="center" shrinkToFit="1"/>
      <protection locked="0"/>
    </xf>
    <xf numFmtId="176" fontId="15" fillId="0" borderId="8" xfId="3" applyNumberFormat="1" applyFont="1" applyBorder="1" applyAlignment="1">
      <alignment horizontal="right" vertical="center" shrinkToFit="1"/>
    </xf>
    <xf numFmtId="176" fontId="15" fillId="0" borderId="12" xfId="3" applyNumberFormat="1" applyFont="1" applyBorder="1" applyAlignment="1">
      <alignment horizontal="right" vertical="center" shrinkToFit="1"/>
    </xf>
    <xf numFmtId="176" fontId="10" fillId="0" borderId="13" xfId="3" applyNumberFormat="1" applyFont="1" applyBorder="1" applyAlignment="1">
      <alignment vertical="center" wrapText="1" shrinkToFit="1"/>
    </xf>
    <xf numFmtId="176" fontId="10" fillId="0" borderId="13" xfId="3" applyNumberFormat="1" applyFont="1" applyBorder="1" applyAlignment="1" applyProtection="1">
      <alignment horizontal="center" vertical="center" shrinkToFit="1"/>
      <protection locked="0"/>
    </xf>
    <xf numFmtId="176" fontId="15" fillId="0" borderId="13" xfId="3" applyNumberFormat="1" applyFont="1" applyBorder="1" applyAlignment="1">
      <alignment horizontal="right" vertical="center" shrinkToFit="1"/>
    </xf>
    <xf numFmtId="176" fontId="10" fillId="0" borderId="5" xfId="3" applyNumberFormat="1" applyFont="1" applyBorder="1" applyAlignment="1">
      <alignment vertical="center" wrapText="1" shrinkToFit="1"/>
    </xf>
    <xf numFmtId="176" fontId="15" fillId="0" borderId="5" xfId="3" applyNumberFormat="1" applyFont="1" applyBorder="1" applyAlignment="1">
      <alignment vertical="center" wrapText="1" shrinkToFit="1"/>
    </xf>
    <xf numFmtId="176" fontId="19" fillId="0" borderId="0" xfId="3" applyNumberFormat="1" applyFont="1" applyAlignment="1">
      <alignment horizontal="left" vertical="center" shrinkToFit="1"/>
    </xf>
    <xf numFmtId="176" fontId="10" fillId="0" borderId="0" xfId="3" applyNumberFormat="1" applyFont="1" applyAlignment="1">
      <alignment horizontal="left" vertical="center" shrinkToFit="1"/>
    </xf>
    <xf numFmtId="176" fontId="15" fillId="0" borderId="0" xfId="3" applyNumberFormat="1" applyFont="1" applyAlignment="1">
      <alignment horizontal="left" vertical="center" wrapText="1" shrinkToFit="1"/>
    </xf>
    <xf numFmtId="176" fontId="19" fillId="0" borderId="0" xfId="3" applyNumberFormat="1" applyFont="1" applyAlignment="1">
      <alignment vertical="center"/>
    </xf>
    <xf numFmtId="176" fontId="19" fillId="0" borderId="0" xfId="3" applyNumberFormat="1" applyFont="1" applyAlignment="1">
      <alignment horizontal="center" vertical="center"/>
    </xf>
    <xf numFmtId="176" fontId="21" fillId="0" borderId="0" xfId="5" applyNumberFormat="1" applyFont="1" applyAlignment="1">
      <alignment horizontal="center" vertical="center"/>
    </xf>
    <xf numFmtId="176" fontId="19" fillId="0" borderId="0" xfId="3" applyNumberFormat="1" applyFont="1" applyAlignment="1">
      <alignment horizontal="left" vertical="center" wrapText="1"/>
    </xf>
    <xf numFmtId="176" fontId="7" fillId="0" borderId="0" xfId="6" applyNumberFormat="1" applyFont="1" applyAlignment="1">
      <alignment horizontal="center" vertical="center"/>
    </xf>
    <xf numFmtId="176" fontId="3" fillId="0" borderId="0" xfId="5" applyNumberFormat="1" applyFont="1" applyAlignment="1">
      <alignment horizontal="center" vertical="center"/>
    </xf>
    <xf numFmtId="176" fontId="7" fillId="0" borderId="0" xfId="5" applyNumberFormat="1" applyFont="1" applyAlignment="1">
      <alignment vertical="center"/>
    </xf>
    <xf numFmtId="176" fontId="9" fillId="0" borderId="0" xfId="5" applyNumberFormat="1" applyFont="1" applyAlignment="1" applyProtection="1">
      <alignment horizontal="left" vertical="center"/>
      <protection locked="0"/>
    </xf>
    <xf numFmtId="176" fontId="9" fillId="0" borderId="0" xfId="5" applyNumberFormat="1" applyFont="1" applyAlignment="1">
      <alignment vertical="center"/>
    </xf>
    <xf numFmtId="176" fontId="9" fillId="0" borderId="0" xfId="5" applyNumberFormat="1" applyFont="1" applyAlignment="1">
      <alignment horizontal="right" vertical="center"/>
    </xf>
    <xf numFmtId="176" fontId="10" fillId="0" borderId="0" xfId="5" applyNumberFormat="1" applyFont="1" applyAlignment="1">
      <alignment vertical="center"/>
    </xf>
    <xf numFmtId="176" fontId="11" fillId="0" borderId="1" xfId="5" applyNumberFormat="1" applyFont="1" applyBorder="1" applyAlignment="1">
      <alignment horizontal="center" vertical="center"/>
    </xf>
    <xf numFmtId="176" fontId="11" fillId="0" borderId="4" xfId="5" applyNumberFormat="1" applyFont="1" applyBorder="1" applyAlignment="1">
      <alignment vertical="center" wrapText="1"/>
    </xf>
    <xf numFmtId="176" fontId="10" fillId="0" borderId="5" xfId="5" applyNumberFormat="1" applyFont="1" applyBorder="1" applyAlignment="1" applyProtection="1">
      <alignment horizontal="center" vertical="center"/>
      <protection locked="0"/>
    </xf>
    <xf numFmtId="176" fontId="10" fillId="0" borderId="5" xfId="5" applyNumberFormat="1" applyFont="1" applyBorder="1" applyAlignment="1" applyProtection="1">
      <alignment horizontal="right" vertical="center"/>
      <protection locked="0"/>
    </xf>
    <xf numFmtId="176" fontId="10" fillId="0" borderId="11" xfId="5" applyNumberFormat="1" applyFont="1" applyBorder="1" applyAlignment="1">
      <alignment horizontal="right" vertical="center"/>
    </xf>
    <xf numFmtId="176" fontId="9" fillId="0" borderId="4" xfId="5" applyNumberFormat="1" applyFont="1" applyBorder="1" applyAlignment="1">
      <alignment horizontal="left" vertical="center" wrapText="1"/>
    </xf>
    <xf numFmtId="176" fontId="10" fillId="0" borderId="5" xfId="4" applyNumberFormat="1" applyFont="1" applyBorder="1" applyAlignment="1" applyProtection="1">
      <alignment horizontal="right" vertical="center"/>
      <protection locked="0"/>
    </xf>
    <xf numFmtId="176" fontId="10" fillId="0" borderId="11" xfId="4" applyNumberFormat="1" applyFont="1" applyBorder="1" applyAlignment="1" applyProtection="1">
      <alignment horizontal="right" vertical="center"/>
      <protection locked="0"/>
    </xf>
    <xf numFmtId="176" fontId="9" fillId="2" borderId="4" xfId="5" applyNumberFormat="1" applyFont="1" applyFill="1" applyBorder="1" applyAlignment="1">
      <alignment horizontal="left" vertical="center" wrapText="1"/>
    </xf>
    <xf numFmtId="176" fontId="10" fillId="2" borderId="5" xfId="5" applyNumberFormat="1" applyFont="1" applyFill="1" applyBorder="1" applyAlignment="1" applyProtection="1">
      <alignment horizontal="center" vertical="center"/>
      <protection locked="0"/>
    </xf>
    <xf numFmtId="176" fontId="10" fillId="2" borderId="5" xfId="4" applyNumberFormat="1" applyFont="1" applyFill="1" applyBorder="1" applyAlignment="1" applyProtection="1">
      <alignment horizontal="right" vertical="center"/>
      <protection locked="0"/>
    </xf>
    <xf numFmtId="176" fontId="7" fillId="2" borderId="0" xfId="5" applyNumberFormat="1" applyFont="1" applyFill="1" applyAlignment="1">
      <alignment vertical="center"/>
    </xf>
    <xf numFmtId="176" fontId="11" fillId="0" borderId="4" xfId="5" applyNumberFormat="1" applyFont="1" applyBorder="1" applyAlignment="1">
      <alignment horizontal="center" vertical="center" wrapText="1"/>
    </xf>
    <xf numFmtId="176" fontId="15" fillId="0" borderId="5" xfId="4" applyNumberFormat="1" applyFont="1" applyBorder="1" applyAlignment="1" applyProtection="1">
      <alignment horizontal="right" vertical="center"/>
      <protection locked="0"/>
    </xf>
    <xf numFmtId="176" fontId="15" fillId="0" borderId="11" xfId="4" applyNumberFormat="1" applyFont="1" applyBorder="1" applyAlignment="1" applyProtection="1">
      <alignment horizontal="right" vertical="center"/>
      <protection locked="0"/>
    </xf>
    <xf numFmtId="176" fontId="10" fillId="0" borderId="11" xfId="5" applyNumberFormat="1" applyFont="1" applyBorder="1" applyAlignment="1" applyProtection="1">
      <alignment horizontal="right" vertical="center"/>
      <protection locked="0"/>
    </xf>
    <xf numFmtId="176" fontId="9" fillId="0" borderId="4" xfId="5" applyNumberFormat="1" applyFont="1" applyBorder="1" applyAlignment="1">
      <alignment vertical="center" wrapText="1"/>
    </xf>
    <xf numFmtId="176" fontId="10" fillId="0" borderId="5" xfId="5" applyNumberFormat="1" applyFont="1" applyBorder="1" applyAlignment="1">
      <alignment vertical="center"/>
    </xf>
    <xf numFmtId="176" fontId="10" fillId="0" borderId="5" xfId="5" applyNumberFormat="1" applyFont="1" applyBorder="1" applyAlignment="1">
      <alignment horizontal="center" vertical="center"/>
    </xf>
    <xf numFmtId="176" fontId="11" fillId="0" borderId="7" xfId="5" applyNumberFormat="1" applyFont="1" applyBorder="1" applyAlignment="1">
      <alignment vertical="center" wrapText="1"/>
    </xf>
    <xf numFmtId="176" fontId="10" fillId="0" borderId="8" xfId="5" applyNumberFormat="1" applyFont="1" applyBorder="1" applyAlignment="1">
      <alignment horizontal="center" vertical="center"/>
    </xf>
    <xf numFmtId="176" fontId="15" fillId="0" borderId="8" xfId="4" applyNumberFormat="1" applyFont="1" applyBorder="1" applyAlignment="1" applyProtection="1">
      <alignment horizontal="right" vertical="center"/>
      <protection locked="0"/>
    </xf>
    <xf numFmtId="176" fontId="15" fillId="0" borderId="12" xfId="4" applyNumberFormat="1" applyFont="1" applyBorder="1" applyAlignment="1" applyProtection="1">
      <alignment horizontal="right" vertical="center"/>
      <protection locked="0"/>
    </xf>
    <xf numFmtId="176" fontId="7" fillId="0" borderId="0" xfId="5" applyNumberFormat="1" applyFont="1" applyAlignment="1">
      <alignment horizontal="center" vertical="center"/>
    </xf>
    <xf numFmtId="176" fontId="22" fillId="0" borderId="0" xfId="5" applyNumberFormat="1" applyFont="1" applyAlignment="1">
      <alignment horizontal="center" vertical="center"/>
    </xf>
    <xf numFmtId="176" fontId="23" fillId="0" borderId="0" xfId="5" applyNumberFormat="1" applyFont="1" applyAlignment="1">
      <alignment horizontal="center" vertical="center"/>
    </xf>
    <xf numFmtId="176" fontId="6" fillId="0" borderId="0" xfId="5" applyNumberFormat="1" applyAlignment="1">
      <alignment vertical="center"/>
    </xf>
    <xf numFmtId="177" fontId="8" fillId="0" borderId="0" xfId="5" applyNumberFormat="1" applyFont="1" applyAlignment="1">
      <alignment horizontal="center" vertical="center"/>
    </xf>
    <xf numFmtId="176" fontId="11" fillId="0" borderId="0" xfId="5" applyNumberFormat="1" applyFont="1" applyAlignment="1">
      <alignment horizontal="right" vertical="center"/>
    </xf>
    <xf numFmtId="176" fontId="11" fillId="0" borderId="1" xfId="5" applyNumberFormat="1" applyFont="1" applyBorder="1" applyAlignment="1">
      <alignment horizontal="center" vertical="center"/>
    </xf>
    <xf numFmtId="176" fontId="11" fillId="0" borderId="2" xfId="5" applyNumberFormat="1" applyFont="1" applyBorder="1" applyAlignment="1">
      <alignment horizontal="center" vertical="center"/>
    </xf>
    <xf numFmtId="176" fontId="11" fillId="0" borderId="14" xfId="5" applyNumberFormat="1" applyFont="1" applyBorder="1" applyAlignment="1">
      <alignment horizontal="center" vertical="center"/>
    </xf>
    <xf numFmtId="176" fontId="11" fillId="0" borderId="15" xfId="5" applyNumberFormat="1" applyFont="1" applyBorder="1" applyAlignment="1">
      <alignment horizontal="center" vertical="center"/>
    </xf>
    <xf numFmtId="176" fontId="11" fillId="0" borderId="3" xfId="5" applyNumberFormat="1" applyFont="1" applyBorder="1" applyAlignment="1">
      <alignment horizontal="center" vertical="center"/>
    </xf>
    <xf numFmtId="176" fontId="11" fillId="0" borderId="4" xfId="5" applyNumberFormat="1" applyFont="1" applyBorder="1" applyAlignment="1">
      <alignment horizontal="center" vertical="center"/>
    </xf>
    <xf numFmtId="176" fontId="11" fillId="0" borderId="5" xfId="5" applyNumberFormat="1" applyFont="1" applyBorder="1" applyAlignment="1">
      <alignment horizontal="center" vertical="center" wrapText="1" shrinkToFit="1"/>
    </xf>
    <xf numFmtId="176" fontId="11" fillId="0" borderId="5" xfId="5" applyNumberFormat="1" applyFont="1" applyBorder="1" applyAlignment="1">
      <alignment horizontal="center" vertical="center" wrapText="1"/>
    </xf>
    <xf numFmtId="176" fontId="11" fillId="0" borderId="16" xfId="5" applyNumberFormat="1" applyFont="1" applyBorder="1" applyAlignment="1">
      <alignment horizontal="center" vertical="center" wrapText="1" shrinkToFit="1"/>
    </xf>
    <xf numFmtId="176" fontId="11" fillId="0" borderId="17" xfId="5" applyNumberFormat="1" applyFont="1" applyBorder="1" applyAlignment="1">
      <alignment horizontal="center" vertical="center" wrapText="1" shrinkToFit="1"/>
    </xf>
    <xf numFmtId="176" fontId="11" fillId="0" borderId="6" xfId="5" applyNumberFormat="1" applyFont="1" applyBorder="1" applyAlignment="1">
      <alignment horizontal="center" vertical="center" wrapText="1"/>
    </xf>
    <xf numFmtId="176" fontId="11" fillId="0" borderId="5" xfId="5" applyNumberFormat="1" applyFont="1" applyBorder="1" applyAlignment="1">
      <alignment horizontal="center" vertical="center" wrapText="1" shrinkToFit="1"/>
    </xf>
    <xf numFmtId="176" fontId="11" fillId="0" borderId="18" xfId="5" applyNumberFormat="1" applyFont="1" applyBorder="1" applyAlignment="1">
      <alignment horizontal="center" vertical="center" wrapText="1" shrinkToFit="1"/>
    </xf>
    <xf numFmtId="176" fontId="11" fillId="0" borderId="13" xfId="5" applyNumberFormat="1" applyFont="1" applyBorder="1" applyAlignment="1">
      <alignment horizontal="center" vertical="center" wrapText="1" shrinkToFit="1"/>
    </xf>
    <xf numFmtId="176" fontId="9" fillId="0" borderId="0" xfId="5" applyNumberFormat="1" applyFont="1" applyAlignment="1">
      <alignment horizontal="center" vertical="center" shrinkToFit="1"/>
    </xf>
    <xf numFmtId="176" fontId="10" fillId="0" borderId="5" xfId="4" applyNumberFormat="1" applyFont="1" applyFill="1" applyBorder="1" applyAlignment="1">
      <alignment horizontal="center" vertical="center" wrapText="1"/>
    </xf>
    <xf numFmtId="176" fontId="15" fillId="0" borderId="5" xfId="4" applyNumberFormat="1" applyFont="1" applyFill="1" applyBorder="1" applyAlignment="1">
      <alignment horizontal="center" vertical="center" wrapText="1"/>
    </xf>
    <xf numFmtId="176" fontId="10" fillId="0" borderId="19" xfId="4" applyNumberFormat="1" applyFont="1" applyFill="1" applyBorder="1" applyAlignment="1">
      <alignment horizontal="right" vertical="center" wrapText="1"/>
    </xf>
    <xf numFmtId="176" fontId="10" fillId="0" borderId="5" xfId="4" applyNumberFormat="1" applyFont="1" applyFill="1" applyBorder="1" applyAlignment="1">
      <alignment horizontal="right" vertical="center" wrapText="1"/>
    </xf>
    <xf numFmtId="176" fontId="10" fillId="0" borderId="20" xfId="4" applyNumberFormat="1" applyFont="1" applyFill="1" applyBorder="1" applyAlignment="1">
      <alignment horizontal="right" vertical="center" wrapText="1"/>
    </xf>
    <xf numFmtId="176" fontId="15" fillId="0" borderId="6" xfId="4" applyNumberFormat="1" applyFont="1" applyFill="1" applyBorder="1" applyAlignment="1">
      <alignment horizontal="center" vertical="center" wrapText="1"/>
    </xf>
    <xf numFmtId="43" fontId="24" fillId="3" borderId="5" xfId="4" applyFont="1" applyFill="1" applyBorder="1" applyAlignment="1">
      <alignment horizontal="right" vertical="center"/>
    </xf>
    <xf numFmtId="4" fontId="24" fillId="3" borderId="5" xfId="5" applyNumberFormat="1" applyFont="1" applyFill="1" applyBorder="1" applyAlignment="1">
      <alignment horizontal="right" vertical="center"/>
    </xf>
    <xf numFmtId="176" fontId="10" fillId="0" borderId="16" xfId="4" applyNumberFormat="1" applyFont="1" applyFill="1" applyBorder="1" applyAlignment="1">
      <alignment horizontal="right" vertical="center" wrapText="1"/>
    </xf>
    <xf numFmtId="176" fontId="10" fillId="0" borderId="17" xfId="4" applyNumberFormat="1" applyFont="1" applyFill="1" applyBorder="1" applyAlignment="1">
      <alignment horizontal="right" vertical="center" wrapText="1"/>
    </xf>
    <xf numFmtId="176" fontId="10" fillId="0" borderId="21" xfId="4" applyNumberFormat="1" applyFont="1" applyFill="1" applyBorder="1" applyAlignment="1">
      <alignment horizontal="right" vertical="center" wrapText="1"/>
    </xf>
    <xf numFmtId="176" fontId="10" fillId="0" borderId="8" xfId="4" applyNumberFormat="1" applyFont="1" applyFill="1" applyBorder="1" applyAlignment="1">
      <alignment horizontal="right" vertical="center" wrapText="1"/>
    </xf>
    <xf numFmtId="176" fontId="15" fillId="0" borderId="8" xfId="4" applyNumberFormat="1" applyFont="1" applyFill="1" applyBorder="1" applyAlignment="1">
      <alignment horizontal="right" vertical="center" wrapText="1"/>
    </xf>
    <xf numFmtId="176" fontId="10" fillId="0" borderId="22" xfId="4" applyNumberFormat="1" applyFont="1" applyFill="1" applyBorder="1" applyAlignment="1">
      <alignment horizontal="right" vertical="center" wrapText="1"/>
    </xf>
    <xf numFmtId="176" fontId="15" fillId="0" borderId="9" xfId="4" applyNumberFormat="1" applyFont="1" applyFill="1" applyBorder="1" applyAlignment="1">
      <alignment horizontal="right" vertical="center" wrapText="1"/>
    </xf>
    <xf numFmtId="176" fontId="11" fillId="0" borderId="0" xfId="5" applyNumberFormat="1" applyFont="1" applyAlignment="1">
      <alignment horizontal="left" vertical="center"/>
    </xf>
    <xf numFmtId="176" fontId="20" fillId="0" borderId="0" xfId="5" applyNumberFormat="1" applyFont="1" applyAlignment="1">
      <alignment vertical="center"/>
    </xf>
    <xf numFmtId="43" fontId="6" fillId="0" borderId="0" xfId="1" applyFont="1" applyAlignment="1">
      <alignment vertical="center"/>
    </xf>
    <xf numFmtId="43" fontId="6" fillId="0" borderId="0" xfId="1" applyFont="1" applyFill="1" applyAlignment="1">
      <alignment vertical="center"/>
    </xf>
    <xf numFmtId="176" fontId="20" fillId="0" borderId="0" xfId="3" applyNumberFormat="1" applyFont="1" applyAlignment="1">
      <alignment vertical="center"/>
    </xf>
    <xf numFmtId="43" fontId="25" fillId="0" borderId="0" xfId="4" applyFont="1" applyFill="1" applyAlignment="1">
      <alignment vertical="center"/>
    </xf>
    <xf numFmtId="43" fontId="26" fillId="0" borderId="0" xfId="4" applyFont="1" applyFill="1" applyAlignment="1">
      <alignment vertical="center"/>
    </xf>
    <xf numFmtId="176" fontId="11" fillId="4" borderId="1" xfId="3" applyNumberFormat="1" applyFont="1" applyFill="1" applyBorder="1" applyAlignment="1">
      <alignment horizontal="center" vertical="center"/>
    </xf>
    <xf numFmtId="176" fontId="11" fillId="4" borderId="2" xfId="3" applyNumberFormat="1" applyFont="1" applyFill="1" applyBorder="1" applyAlignment="1">
      <alignment horizontal="center" vertical="center"/>
    </xf>
    <xf numFmtId="44" fontId="27" fillId="0" borderId="4" xfId="0" applyNumberFormat="1" applyFont="1" applyBorder="1" applyAlignment="1" applyProtection="1">
      <alignment horizontal="left" vertical="top"/>
      <protection hidden="1"/>
    </xf>
    <xf numFmtId="43" fontId="0" fillId="0" borderId="0" xfId="1" applyFont="1" applyAlignment="1"/>
    <xf numFmtId="43" fontId="0" fillId="0" borderId="0" xfId="0" applyNumberFormat="1"/>
    <xf numFmtId="176" fontId="9" fillId="4" borderId="4" xfId="3" applyNumberFormat="1" applyFont="1" applyFill="1" applyBorder="1" applyAlignment="1">
      <alignment vertical="center"/>
    </xf>
    <xf numFmtId="176" fontId="10" fillId="4" borderId="5" xfId="3" applyNumberFormat="1" applyFont="1" applyFill="1" applyBorder="1" applyAlignment="1" applyProtection="1">
      <alignment horizontal="center" vertical="center"/>
      <protection locked="0"/>
    </xf>
    <xf numFmtId="176" fontId="11" fillId="4" borderId="4" xfId="3" applyNumberFormat="1" applyFont="1" applyFill="1" applyBorder="1" applyAlignment="1">
      <alignment horizontal="center" vertical="center"/>
    </xf>
    <xf numFmtId="43" fontId="11" fillId="4" borderId="2" xfId="1" applyFont="1" applyFill="1" applyBorder="1" applyAlignment="1">
      <alignment horizontal="center" vertical="center"/>
    </xf>
    <xf numFmtId="43" fontId="10" fillId="0" borderId="5" xfId="1" applyFont="1" applyBorder="1" applyAlignment="1" applyProtection="1">
      <alignment horizontal="center" vertical="center"/>
      <protection locked="0"/>
    </xf>
    <xf numFmtId="43" fontId="10" fillId="0" borderId="5" xfId="1" applyFont="1" applyBorder="1" applyAlignment="1">
      <alignment horizontal="center" vertical="center"/>
    </xf>
    <xf numFmtId="43" fontId="10" fillId="4" borderId="5" xfId="1" applyFont="1" applyFill="1" applyBorder="1" applyAlignment="1">
      <alignment horizontal="center" vertical="center"/>
    </xf>
    <xf numFmtId="43" fontId="15" fillId="4" borderId="5" xfId="1" applyFont="1" applyFill="1" applyBorder="1" applyAlignment="1">
      <alignment horizontal="right" vertical="center"/>
    </xf>
    <xf numFmtId="43" fontId="15" fillId="0" borderId="5" xfId="1" applyFont="1" applyBorder="1" applyAlignment="1">
      <alignment horizontal="right" vertical="center" shrinkToFit="1"/>
    </xf>
    <xf numFmtId="43" fontId="10" fillId="0" borderId="5" xfId="1" applyFont="1" applyBorder="1" applyAlignment="1">
      <alignment horizontal="right" vertical="center" shrinkToFit="1"/>
    </xf>
    <xf numFmtId="176" fontId="11" fillId="4" borderId="7" xfId="3" applyNumberFormat="1" applyFont="1" applyFill="1" applyBorder="1" applyAlignment="1">
      <alignment horizontal="center" vertical="center"/>
    </xf>
    <xf numFmtId="176" fontId="10" fillId="4" borderId="8" xfId="3" applyNumberFormat="1" applyFont="1" applyFill="1" applyBorder="1" applyAlignment="1" applyProtection="1">
      <alignment horizontal="center" vertical="center"/>
      <protection locked="0"/>
    </xf>
    <xf numFmtId="43" fontId="15" fillId="4" borderId="8" xfId="1" applyFont="1" applyFill="1" applyBorder="1" applyAlignment="1">
      <alignment horizontal="right" vertical="center"/>
    </xf>
    <xf numFmtId="176" fontId="11" fillId="4" borderId="4" xfId="3" applyNumberFormat="1" applyFont="1" applyFill="1" applyBorder="1" applyAlignment="1">
      <alignment horizontal="center" vertical="center" wrapText="1" shrinkToFit="1"/>
    </xf>
    <xf numFmtId="176" fontId="11" fillId="4" borderId="7" xfId="3" applyNumberFormat="1" applyFont="1" applyFill="1" applyBorder="1" applyAlignment="1">
      <alignment horizontal="center" vertical="center" wrapText="1" shrinkToFit="1"/>
    </xf>
    <xf numFmtId="176" fontId="9" fillId="4" borderId="4" xfId="3" applyNumberFormat="1" applyFont="1" applyFill="1" applyBorder="1" applyAlignment="1">
      <alignment vertical="center" wrapText="1" shrinkToFit="1"/>
    </xf>
    <xf numFmtId="43" fontId="10" fillId="4" borderId="5" xfId="1" applyFont="1" applyFill="1" applyBorder="1" applyAlignment="1">
      <alignment horizontal="right" vertical="center"/>
    </xf>
    <xf numFmtId="176" fontId="17" fillId="4" borderId="4" xfId="3" applyNumberFormat="1" applyFont="1" applyFill="1" applyBorder="1" applyAlignment="1">
      <alignment vertical="center" wrapText="1" shrinkToFit="1"/>
    </xf>
    <xf numFmtId="176" fontId="10" fillId="4" borderId="5" xfId="3" applyNumberFormat="1" applyFont="1" applyFill="1" applyBorder="1" applyAlignment="1" applyProtection="1">
      <alignment horizontal="center" vertical="center" shrinkToFit="1"/>
      <protection locked="0"/>
    </xf>
    <xf numFmtId="43" fontId="15" fillId="4" borderId="5" xfId="1" applyFont="1" applyFill="1" applyBorder="1" applyAlignment="1">
      <alignment horizontal="right" vertical="center" shrinkToFit="1"/>
    </xf>
    <xf numFmtId="176" fontId="11" fillId="0" borderId="23" xfId="3" applyNumberFormat="1" applyFont="1" applyFill="1" applyBorder="1" applyAlignment="1">
      <alignment horizontal="center" vertical="center" wrapText="1" shrinkToFit="1"/>
    </xf>
    <xf numFmtId="176" fontId="10" fillId="0" borderId="17" xfId="3" applyNumberFormat="1" applyFont="1" applyFill="1" applyBorder="1" applyAlignment="1" applyProtection="1">
      <alignment horizontal="center" vertical="center"/>
      <protection locked="0"/>
    </xf>
    <xf numFmtId="43" fontId="15" fillId="0" borderId="17" xfId="1" applyFont="1" applyFill="1" applyBorder="1" applyAlignment="1">
      <alignment horizontal="right" vertical="center"/>
    </xf>
    <xf numFmtId="0" fontId="0" fillId="0" borderId="0" xfId="0" applyFill="1"/>
    <xf numFmtId="176" fontId="11" fillId="0" borderId="23" xfId="3" applyNumberFormat="1" applyFont="1" applyFill="1" applyBorder="1" applyAlignment="1">
      <alignment horizontal="center" vertical="center"/>
    </xf>
    <xf numFmtId="176" fontId="18" fillId="4" borderId="4" xfId="3" applyNumberFormat="1" applyFont="1" applyFill="1" applyBorder="1" applyAlignment="1">
      <alignment vertical="center" wrapText="1" shrinkToFit="1"/>
    </xf>
    <xf numFmtId="44" fontId="27" fillId="4" borderId="4" xfId="0" applyNumberFormat="1" applyFont="1" applyFill="1" applyBorder="1" applyAlignment="1" applyProtection="1">
      <alignment horizontal="left" vertical="top"/>
      <protection hidden="1"/>
    </xf>
    <xf numFmtId="0" fontId="0" fillId="4" borderId="0" xfId="0" applyFill="1"/>
    <xf numFmtId="43" fontId="0" fillId="4" borderId="0" xfId="1" applyFont="1" applyFill="1" applyAlignment="1"/>
    <xf numFmtId="44" fontId="27" fillId="4" borderId="7" xfId="0" applyNumberFormat="1" applyFont="1" applyFill="1" applyBorder="1" applyAlignment="1" applyProtection="1">
      <alignment horizontal="left" vertical="top"/>
      <protection hidden="1"/>
    </xf>
    <xf numFmtId="176" fontId="28" fillId="0" borderId="4" xfId="3" applyNumberFormat="1" applyFont="1" applyBorder="1" applyAlignment="1">
      <alignment vertical="center" wrapText="1" shrinkToFit="1"/>
    </xf>
    <xf numFmtId="43" fontId="0" fillId="4" borderId="0" xfId="0" applyNumberFormat="1" applyFill="1"/>
    <xf numFmtId="0" fontId="0" fillId="2" borderId="0" xfId="0" applyFill="1"/>
    <xf numFmtId="43" fontId="0" fillId="2" borderId="0" xfId="0" applyNumberFormat="1" applyFill="1"/>
    <xf numFmtId="43" fontId="29" fillId="2" borderId="5" xfId="1" applyFont="1" applyFill="1" applyBorder="1" applyAlignment="1">
      <alignment horizontal="right" vertical="center" shrinkToFit="1"/>
    </xf>
    <xf numFmtId="0" fontId="30" fillId="2" borderId="0" xfId="0" applyFont="1" applyFill="1"/>
    <xf numFmtId="43" fontId="30" fillId="2" borderId="0" xfId="1" applyFont="1" applyFill="1" applyAlignment="1"/>
    <xf numFmtId="43" fontId="30" fillId="2" borderId="0" xfId="0" applyNumberFormat="1" applyFont="1" applyFill="1"/>
    <xf numFmtId="14" fontId="13" fillId="0" borderId="0" xfId="1" applyNumberFormat="1" applyFont="1" applyAlignment="1">
      <alignment horizontal="center" vertical="center"/>
    </xf>
  </cellXfs>
  <cellStyles count="7">
    <cellStyle name="百分比" xfId="2" builtinId="5"/>
    <cellStyle name="常规" xfId="0" builtinId="0"/>
    <cellStyle name="常规 2" xfId="5" xr:uid="{056A3B2F-8CAA-4970-AFD2-660F24AB0227}"/>
    <cellStyle name="常规_模拟报表(第二版)" xfId="3" xr:uid="{165C74B1-0581-4860-A072-3E1575D1BABF}"/>
    <cellStyle name="千位分隔" xfId="1" builtinId="3"/>
    <cellStyle name="千位分隔 2" xfId="4" xr:uid="{DEA0F9E5-3774-4858-8245-D52A03789F97}"/>
    <cellStyle name="千位分隔_模拟报表(第二版)" xfId="6" xr:uid="{1A3E79CB-BCBA-409D-B319-B3266F70B99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Administrator\Desktop\&#21508;&#31185;&#30446;&#24213;&#31295;\43&#22914;&#20309;&#21046;&#20316;&#19968;&#24352;&#35797;&#31639;&#24179;&#34913;&#34920;\00-TB&#65288;&#21046;&#20316;&#22909;&#30340;&#65289;.xlsx" TargetMode="External"/><Relationship Id="rId1" Type="http://schemas.openxmlformats.org/officeDocument/2006/relationships/externalLinkPath" Target="00-TB&#65288;&#21046;&#20316;&#22909;&#30340;&#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资产负债表"/>
      <sheetName val="资产负债表（续）"/>
      <sheetName val="利润表"/>
      <sheetName val="现金流量表"/>
      <sheetName val="所有者权益变动表"/>
      <sheetName val="附注"/>
      <sheetName val="附注 (2)"/>
      <sheetName val="现金流量表模板"/>
      <sheetName val="现金流量表模板 -上期"/>
      <sheetName val="调整分录-上期"/>
      <sheetName val="TB-上期"/>
      <sheetName val="调整分录-本期"/>
      <sheetName val="TB-本期"/>
      <sheetName val="调整分录-本期 (2)"/>
      <sheetName val="TB-本期 (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ow r="7">
          <cell r="D7">
            <v>2036200.67</v>
          </cell>
        </row>
        <row r="17">
          <cell r="D17">
            <v>44111.17</v>
          </cell>
        </row>
        <row r="21">
          <cell r="D21">
            <v>37946.839999999997</v>
          </cell>
        </row>
        <row r="25">
          <cell r="D25">
            <v>288168.06</v>
          </cell>
        </row>
        <row r="69">
          <cell r="D69">
            <v>2406426.7399999998</v>
          </cell>
        </row>
        <row r="77">
          <cell r="D77">
            <v>459088.7</v>
          </cell>
        </row>
        <row r="84">
          <cell r="D84">
            <v>402192.55</v>
          </cell>
        </row>
        <row r="85">
          <cell r="D85">
            <v>39625.19</v>
          </cell>
        </row>
        <row r="86">
          <cell r="D86">
            <v>397224.9</v>
          </cell>
        </row>
        <row r="118">
          <cell r="D118">
            <v>459302.64</v>
          </cell>
        </row>
        <row r="120">
          <cell r="D120">
            <v>648992.76</v>
          </cell>
        </row>
        <row r="124">
          <cell r="D124">
            <v>2406426.7399999998</v>
          </cell>
        </row>
        <row r="127">
          <cell r="D127">
            <v>28078936.620000001</v>
          </cell>
        </row>
        <row r="132">
          <cell r="D132">
            <v>6459729.4900000002</v>
          </cell>
        </row>
        <row r="140">
          <cell r="D140">
            <v>28937.99</v>
          </cell>
        </row>
        <row r="141">
          <cell r="D141">
            <v>16835021.400000002</v>
          </cell>
        </row>
        <row r="142">
          <cell r="D142">
            <v>2394322.81</v>
          </cell>
        </row>
        <row r="144">
          <cell r="D144">
            <v>-10531.92</v>
          </cell>
        </row>
        <row r="157">
          <cell r="D157">
            <v>174588.17</v>
          </cell>
        </row>
        <row r="158">
          <cell r="D158">
            <v>5000</v>
          </cell>
        </row>
        <row r="160">
          <cell r="D160">
            <v>217676.79999999999</v>
          </cell>
        </row>
        <row r="168">
          <cell r="D168">
            <v>2884927.18</v>
          </cell>
        </row>
        <row r="172">
          <cell r="D172">
            <v>459302.64</v>
          </cell>
        </row>
        <row r="182">
          <cell r="D182">
            <v>4100000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B42625-2BC3-4619-B0FC-E79F19DE8446}">
  <sheetPr>
    <pageSetUpPr fitToPage="1"/>
  </sheetPr>
  <dimension ref="A1:G49"/>
  <sheetViews>
    <sheetView view="pageBreakPreview" zoomScaleNormal="100" zoomScaleSheetLayoutView="100" workbookViewId="0">
      <selection activeCell="E16" sqref="E16"/>
    </sheetView>
  </sheetViews>
  <sheetFormatPr defaultRowHeight="14.25"/>
  <cols>
    <col min="1" max="1" width="50.625" customWidth="1"/>
    <col min="2" max="2" width="17.25" hidden="1" customWidth="1"/>
    <col min="3" max="4" width="20.625" customWidth="1"/>
    <col min="5" max="5" width="17.375" customWidth="1"/>
    <col min="6" max="6" width="16.25" customWidth="1"/>
  </cols>
  <sheetData>
    <row r="1" spans="1:7" ht="30" customHeight="1">
      <c r="A1" s="1" t="s">
        <v>0</v>
      </c>
      <c r="B1" s="1"/>
      <c r="C1" s="1"/>
      <c r="D1" s="1"/>
      <c r="E1" s="2"/>
      <c r="F1" s="3"/>
      <c r="G1" s="3"/>
    </row>
    <row r="2" spans="1:7" ht="18" customHeight="1">
      <c r="A2" s="4">
        <v>44926</v>
      </c>
      <c r="B2" s="4"/>
      <c r="C2" s="4"/>
      <c r="D2" s="4"/>
      <c r="E2" s="5"/>
      <c r="F2" s="6"/>
      <c r="G2" s="5"/>
    </row>
    <row r="3" spans="1:7" ht="18" customHeight="1" thickBot="1">
      <c r="A3" s="7" t="s">
        <v>1</v>
      </c>
      <c r="B3" s="8"/>
      <c r="C3" s="8"/>
      <c r="D3" s="9" t="s">
        <v>2</v>
      </c>
      <c r="E3" s="10"/>
      <c r="F3" s="11"/>
      <c r="G3" s="10"/>
    </row>
    <row r="4" spans="1:7" ht="18" customHeight="1">
      <c r="A4" s="12" t="s">
        <v>3</v>
      </c>
      <c r="B4" s="13" t="s">
        <v>4</v>
      </c>
      <c r="C4" s="14" t="s">
        <v>489</v>
      </c>
      <c r="D4" s="15" t="s">
        <v>6</v>
      </c>
      <c r="E4" s="202">
        <v>44561</v>
      </c>
      <c r="F4" s="16"/>
      <c r="G4" s="17"/>
    </row>
    <row r="5" spans="1:7" ht="18" customHeight="1">
      <c r="A5" s="18" t="s">
        <v>7</v>
      </c>
      <c r="B5" s="19"/>
      <c r="C5" s="19"/>
      <c r="D5" s="20"/>
      <c r="E5" s="21"/>
      <c r="F5" s="21"/>
      <c r="G5" s="22"/>
    </row>
    <row r="6" spans="1:7" ht="18" customHeight="1">
      <c r="A6" s="23" t="s">
        <v>8</v>
      </c>
      <c r="B6" s="19"/>
      <c r="C6" s="24">
        <f>'TB-本期'!BE4</f>
        <v>2036200.67</v>
      </c>
      <c r="D6" s="25"/>
      <c r="E6" s="24">
        <f>'20211231'!BE4</f>
        <v>2036200.67</v>
      </c>
      <c r="F6" s="21"/>
      <c r="G6" s="22"/>
    </row>
    <row r="7" spans="1:7" ht="18" customHeight="1">
      <c r="A7" s="23" t="s">
        <v>9</v>
      </c>
      <c r="B7" s="19"/>
      <c r="C7" s="24">
        <f>'TB-本期'!BE5</f>
        <v>0</v>
      </c>
      <c r="D7" s="25"/>
      <c r="E7" s="21"/>
      <c r="F7" s="21"/>
      <c r="G7" s="22"/>
    </row>
    <row r="8" spans="1:7" ht="18" customHeight="1">
      <c r="A8" s="23" t="s">
        <v>10</v>
      </c>
      <c r="B8" s="19"/>
      <c r="C8" s="24">
        <f>'TB-本期'!BE6</f>
        <v>0</v>
      </c>
      <c r="D8" s="25"/>
      <c r="E8" s="21"/>
      <c r="F8" s="21"/>
      <c r="G8" s="22"/>
    </row>
    <row r="9" spans="1:7" ht="18" customHeight="1">
      <c r="A9" s="23" t="s">
        <v>11</v>
      </c>
      <c r="B9" s="19"/>
      <c r="C9" s="24"/>
      <c r="D9" s="25"/>
      <c r="E9" s="21"/>
      <c r="F9" s="21"/>
      <c r="G9" s="22"/>
    </row>
    <row r="10" spans="1:7" ht="18" customHeight="1">
      <c r="A10" s="23" t="s">
        <v>12</v>
      </c>
      <c r="B10" s="19"/>
      <c r="C10" s="24"/>
      <c r="D10" s="25"/>
      <c r="E10" s="21"/>
      <c r="F10" s="21"/>
      <c r="G10" s="26"/>
    </row>
    <row r="11" spans="1:7" ht="18" customHeight="1">
      <c r="A11" s="23" t="s">
        <v>13</v>
      </c>
      <c r="B11" s="19"/>
      <c r="C11" s="24"/>
      <c r="D11" s="25"/>
      <c r="E11" s="21"/>
      <c r="F11" s="21"/>
      <c r="G11" s="26"/>
    </row>
    <row r="12" spans="1:7" ht="18" customHeight="1">
      <c r="A12" s="23" t="s">
        <v>14</v>
      </c>
      <c r="B12" s="19"/>
      <c r="C12" s="24"/>
      <c r="D12" s="25"/>
      <c r="E12" s="21"/>
      <c r="F12" s="21"/>
      <c r="G12" s="26"/>
    </row>
    <row r="13" spans="1:7" ht="18" customHeight="1">
      <c r="A13" s="23" t="s">
        <v>15</v>
      </c>
      <c r="B13" s="19"/>
      <c r="C13" s="24"/>
      <c r="D13" s="25"/>
      <c r="E13" s="21"/>
      <c r="F13" s="21"/>
      <c r="G13" s="26"/>
    </row>
    <row r="14" spans="1:7" ht="18" customHeight="1">
      <c r="A14" s="23" t="s">
        <v>16</v>
      </c>
      <c r="B14" s="19"/>
      <c r="C14" s="24"/>
      <c r="D14" s="25"/>
      <c r="E14" s="21"/>
      <c r="F14" s="21"/>
      <c r="G14" s="26"/>
    </row>
    <row r="15" spans="1:7" ht="18" customHeight="1">
      <c r="A15" s="23" t="s">
        <v>17</v>
      </c>
      <c r="B15" s="19"/>
      <c r="C15" s="24"/>
      <c r="D15" s="25"/>
      <c r="E15" s="21"/>
      <c r="F15" s="21"/>
      <c r="G15" s="22"/>
    </row>
    <row r="16" spans="1:7" ht="18" customHeight="1">
      <c r="A16" s="23" t="s">
        <v>18</v>
      </c>
      <c r="B16" s="19"/>
      <c r="C16" s="24"/>
      <c r="D16" s="25"/>
      <c r="E16" s="21"/>
      <c r="F16" s="21"/>
      <c r="G16" s="22"/>
    </row>
    <row r="17" spans="1:7" ht="18" customHeight="1">
      <c r="A17" s="23" t="s">
        <v>19</v>
      </c>
      <c r="B17" s="19"/>
      <c r="C17" s="24"/>
      <c r="D17" s="25"/>
      <c r="E17" s="21"/>
      <c r="F17" s="21"/>
      <c r="G17" s="22"/>
    </row>
    <row r="18" spans="1:7" ht="18" customHeight="1">
      <c r="A18" s="23" t="s">
        <v>20</v>
      </c>
      <c r="B18" s="19"/>
      <c r="C18" s="24"/>
      <c r="D18" s="25"/>
      <c r="E18" s="21"/>
      <c r="F18" s="21"/>
      <c r="G18" s="22"/>
    </row>
    <row r="19" spans="1:7" ht="18" customHeight="1">
      <c r="A19" s="23" t="s">
        <v>21</v>
      </c>
      <c r="B19" s="19"/>
      <c r="C19" s="24"/>
      <c r="D19" s="25"/>
      <c r="E19" s="21"/>
      <c r="F19" s="21"/>
      <c r="G19" s="22"/>
    </row>
    <row r="20" spans="1:7" ht="18" customHeight="1">
      <c r="A20" s="23" t="s">
        <v>22</v>
      </c>
      <c r="B20" s="19"/>
      <c r="C20" s="24"/>
      <c r="D20" s="25"/>
      <c r="E20" s="21"/>
      <c r="F20" s="21"/>
      <c r="G20" s="22"/>
    </row>
    <row r="21" spans="1:7" ht="18" customHeight="1">
      <c r="A21" s="23" t="s">
        <v>23</v>
      </c>
      <c r="B21" s="19"/>
      <c r="C21" s="24"/>
      <c r="D21" s="25"/>
      <c r="E21" s="21"/>
      <c r="F21" s="21"/>
      <c r="G21" s="22"/>
    </row>
    <row r="22" spans="1:7" ht="18" customHeight="1">
      <c r="A22" s="23" t="s">
        <v>24</v>
      </c>
      <c r="B22" s="19"/>
      <c r="C22" s="24"/>
      <c r="D22" s="25"/>
      <c r="E22" s="21"/>
      <c r="F22" s="21"/>
      <c r="G22" s="22"/>
    </row>
    <row r="23" spans="1:7" ht="18" customHeight="1">
      <c r="A23" s="23" t="s">
        <v>25</v>
      </c>
      <c r="B23" s="19"/>
      <c r="C23" s="24"/>
      <c r="D23" s="25"/>
      <c r="E23" s="21"/>
      <c r="F23" s="21"/>
      <c r="G23" s="22"/>
    </row>
    <row r="24" spans="1:7" ht="18" customHeight="1">
      <c r="A24" s="23" t="s">
        <v>26</v>
      </c>
      <c r="B24" s="19"/>
      <c r="C24" s="24"/>
      <c r="D24" s="25"/>
      <c r="E24" s="21"/>
      <c r="F24" s="21"/>
      <c r="G24" s="22"/>
    </row>
    <row r="25" spans="1:7" ht="18" customHeight="1">
      <c r="A25" s="27" t="s">
        <v>27</v>
      </c>
      <c r="B25" s="19"/>
      <c r="C25" s="28">
        <f>IF(SUM(C6:C24)=0,"",SUM(C6:C24))</f>
        <v>2036200.67</v>
      </c>
      <c r="D25" s="29" t="str">
        <f>IF(SUM(D6:D24)=0,"",SUM(D6:D24))</f>
        <v/>
      </c>
      <c r="E25" s="21"/>
      <c r="F25" s="21"/>
      <c r="G25" s="22"/>
    </row>
    <row r="26" spans="1:7" ht="18" customHeight="1">
      <c r="A26" s="18" t="s">
        <v>28</v>
      </c>
      <c r="B26" s="19"/>
      <c r="C26" s="24"/>
      <c r="D26" s="25"/>
      <c r="E26" s="21"/>
      <c r="F26" s="21"/>
      <c r="G26" s="22"/>
    </row>
    <row r="27" spans="1:7" ht="18" customHeight="1">
      <c r="A27" s="23" t="s">
        <v>29</v>
      </c>
      <c r="B27" s="19"/>
      <c r="C27" s="24"/>
      <c r="D27" s="25"/>
      <c r="E27" s="21"/>
      <c r="F27" s="21"/>
      <c r="G27" s="22"/>
    </row>
    <row r="28" spans="1:7" ht="18" customHeight="1">
      <c r="A28" s="23" t="s">
        <v>30</v>
      </c>
      <c r="B28" s="19"/>
      <c r="C28" s="24"/>
      <c r="D28" s="25"/>
      <c r="E28" s="21"/>
      <c r="F28" s="21"/>
      <c r="G28" s="22"/>
    </row>
    <row r="29" spans="1:7" ht="18" customHeight="1">
      <c r="A29" s="23" t="s">
        <v>31</v>
      </c>
      <c r="B29" s="19"/>
      <c r="C29" s="24"/>
      <c r="D29" s="25"/>
      <c r="E29" s="21"/>
      <c r="F29" s="21"/>
      <c r="G29" s="22"/>
    </row>
    <row r="30" spans="1:7" ht="18" customHeight="1">
      <c r="A30" s="23" t="s">
        <v>32</v>
      </c>
      <c r="B30" s="19"/>
      <c r="C30" s="24"/>
      <c r="D30" s="25"/>
      <c r="E30" s="21"/>
      <c r="F30" s="21"/>
      <c r="G30" s="22"/>
    </row>
    <row r="31" spans="1:7" ht="18" customHeight="1">
      <c r="A31" s="23" t="s">
        <v>33</v>
      </c>
      <c r="B31" s="19"/>
      <c r="C31" s="24"/>
      <c r="D31" s="25"/>
      <c r="E31" s="21"/>
      <c r="F31" s="21"/>
      <c r="G31" s="22"/>
    </row>
    <row r="32" spans="1:7" ht="18" customHeight="1">
      <c r="A32" s="23" t="s">
        <v>34</v>
      </c>
      <c r="B32" s="19"/>
      <c r="C32" s="24"/>
      <c r="D32" s="25"/>
      <c r="E32" s="21"/>
      <c r="F32" s="21"/>
      <c r="G32" s="22"/>
    </row>
    <row r="33" spans="1:7" ht="18" customHeight="1">
      <c r="A33" s="23" t="s">
        <v>35</v>
      </c>
      <c r="B33" s="19"/>
      <c r="C33" s="24"/>
      <c r="D33" s="25"/>
      <c r="E33" s="21"/>
      <c r="F33" s="21"/>
      <c r="G33" s="22"/>
    </row>
    <row r="34" spans="1:7" ht="18" customHeight="1">
      <c r="A34" s="23" t="s">
        <v>36</v>
      </c>
      <c r="B34" s="19"/>
      <c r="C34" s="24"/>
      <c r="D34" s="25"/>
      <c r="E34" s="21"/>
      <c r="F34" s="21"/>
      <c r="G34" s="22"/>
    </row>
    <row r="35" spans="1:7" ht="18" customHeight="1">
      <c r="A35" s="23" t="s">
        <v>37</v>
      </c>
      <c r="B35" s="19"/>
      <c r="C35" s="24"/>
      <c r="D35" s="25"/>
      <c r="E35" s="21"/>
      <c r="F35" s="21"/>
      <c r="G35" s="22"/>
    </row>
    <row r="36" spans="1:7" ht="18" customHeight="1">
      <c r="A36" s="23" t="s">
        <v>38</v>
      </c>
      <c r="B36" s="19"/>
      <c r="C36" s="24"/>
      <c r="D36" s="25"/>
      <c r="E36" s="21"/>
      <c r="F36" s="21"/>
      <c r="G36" s="22"/>
    </row>
    <row r="37" spans="1:7" ht="18" customHeight="1">
      <c r="A37" s="23" t="s">
        <v>39</v>
      </c>
      <c r="B37" s="19"/>
      <c r="C37" s="24"/>
      <c r="D37" s="25"/>
      <c r="E37" s="21"/>
      <c r="F37" s="21"/>
      <c r="G37" s="22"/>
    </row>
    <row r="38" spans="1:7" ht="18" customHeight="1">
      <c r="A38" s="23" t="s">
        <v>40</v>
      </c>
      <c r="B38" s="19"/>
      <c r="C38" s="24"/>
      <c r="D38" s="25"/>
      <c r="E38" s="21"/>
      <c r="F38" s="21"/>
      <c r="G38" s="22"/>
    </row>
    <row r="39" spans="1:7" ht="18" customHeight="1">
      <c r="A39" s="23" t="s">
        <v>41</v>
      </c>
      <c r="B39" s="19"/>
      <c r="C39" s="24"/>
      <c r="D39" s="25"/>
      <c r="E39" s="21"/>
      <c r="F39" s="21"/>
      <c r="G39" s="30"/>
    </row>
    <row r="40" spans="1:7" ht="18" customHeight="1">
      <c r="A40" s="23" t="s">
        <v>42</v>
      </c>
      <c r="B40" s="19"/>
      <c r="C40" s="24"/>
      <c r="D40" s="25"/>
      <c r="E40" s="21"/>
      <c r="F40" s="21"/>
      <c r="G40" s="22"/>
    </row>
    <row r="41" spans="1:7" ht="18" customHeight="1">
      <c r="A41" s="23" t="s">
        <v>43</v>
      </c>
      <c r="B41" s="19"/>
      <c r="C41" s="24"/>
      <c r="D41" s="25"/>
      <c r="E41" s="21"/>
      <c r="F41" s="21"/>
      <c r="G41" s="22"/>
    </row>
    <row r="42" spans="1:7" ht="18" customHeight="1">
      <c r="A42" s="23" t="s">
        <v>44</v>
      </c>
      <c r="B42" s="19"/>
      <c r="C42" s="24"/>
      <c r="D42" s="25"/>
      <c r="E42" s="21"/>
      <c r="F42" s="21"/>
      <c r="G42" s="22"/>
    </row>
    <row r="43" spans="1:7" ht="18" customHeight="1">
      <c r="A43" s="23" t="s">
        <v>45</v>
      </c>
      <c r="B43" s="19"/>
      <c r="C43" s="24"/>
      <c r="D43" s="25"/>
      <c r="E43" s="21"/>
      <c r="F43" s="21"/>
      <c r="G43" s="22"/>
    </row>
    <row r="44" spans="1:7" ht="18" customHeight="1">
      <c r="A44" s="23" t="s">
        <v>46</v>
      </c>
      <c r="B44" s="19"/>
      <c r="C44" s="24"/>
      <c r="D44" s="25"/>
      <c r="E44" s="21"/>
      <c r="F44" s="21"/>
      <c r="G44" s="22"/>
    </row>
    <row r="45" spans="1:7" ht="18" customHeight="1">
      <c r="A45" s="23" t="s">
        <v>47</v>
      </c>
      <c r="B45" s="19"/>
      <c r="C45" s="24"/>
      <c r="D45" s="25"/>
      <c r="E45" s="21"/>
      <c r="F45" s="21"/>
      <c r="G45" s="22"/>
    </row>
    <row r="46" spans="1:7" ht="18" customHeight="1">
      <c r="A46" s="27" t="s">
        <v>48</v>
      </c>
      <c r="B46" s="19"/>
      <c r="C46" s="28" t="str">
        <f>IF(SUM(C27:C45)&lt;&gt;0,SUM(C27:C45),"")</f>
        <v/>
      </c>
      <c r="D46" s="29" t="str">
        <f>IF(SUM(D27:D45)&lt;&gt;0,SUM(D27:D45),"")</f>
        <v/>
      </c>
      <c r="E46" s="21"/>
      <c r="F46" s="21"/>
      <c r="G46" s="22"/>
    </row>
    <row r="47" spans="1:7" ht="18" customHeight="1" thickBot="1">
      <c r="A47" s="31" t="s">
        <v>49</v>
      </c>
      <c r="B47" s="32" t="s">
        <v>50</v>
      </c>
      <c r="C47" s="33">
        <f>SUM(C46,C25)</f>
        <v>2036200.67</v>
      </c>
      <c r="D47" s="34">
        <f>SUM(D46,D25)</f>
        <v>0</v>
      </c>
      <c r="E47" s="21"/>
      <c r="F47" s="21"/>
      <c r="G47" s="22"/>
    </row>
    <row r="48" spans="1:7" ht="18" customHeight="1">
      <c r="A48" s="35" t="s">
        <v>51</v>
      </c>
      <c r="B48" s="36"/>
      <c r="C48" s="37"/>
      <c r="D48" s="37"/>
      <c r="E48" s="21"/>
      <c r="F48" s="21"/>
      <c r="G48" s="22"/>
    </row>
    <row r="49" spans="1:7" ht="15.75">
      <c r="A49" s="5"/>
      <c r="B49" s="38"/>
      <c r="C49" s="38"/>
      <c r="D49" s="38"/>
      <c r="E49" s="5"/>
      <c r="F49" s="6"/>
      <c r="G49" s="5"/>
    </row>
  </sheetData>
  <mergeCells count="2">
    <mergeCell ref="A1:D1"/>
    <mergeCell ref="A2:D2"/>
  </mergeCells>
  <phoneticPr fontId="4" type="noConversion"/>
  <pageMargins left="0.70866141732283472" right="0.70866141732283472" top="0.74803149606299213" bottom="0.74803149606299213" header="0.31496062992125984" footer="0.31496062992125984"/>
  <pageSetup paperSize="9" scale="63" firstPageNumber="3" orientation="portrait" useFirstPageNumber="1" r:id="rId1"/>
  <headerFooter>
    <oddFooter>&amp;C&amp;P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5D4391-8179-4536-8184-2DE17C4E58BA}">
  <dimension ref="A1:G147"/>
  <sheetViews>
    <sheetView topLeftCell="B141" workbookViewId="0">
      <selection activeCell="K157" sqref="K157"/>
    </sheetView>
  </sheetViews>
  <sheetFormatPr defaultRowHeight="14.25"/>
  <cols>
    <col min="1" max="1" width="25.375" hidden="1" customWidth="1"/>
    <col min="2" max="5" width="14" customWidth="1"/>
    <col min="6" max="7" width="14" style="162" customWidth="1"/>
  </cols>
  <sheetData>
    <row r="1" spans="1:1" hidden="1">
      <c r="A1" s="23" t="s">
        <v>456</v>
      </c>
    </row>
    <row r="2" spans="1:1" hidden="1">
      <c r="A2" s="23" t="s">
        <v>328</v>
      </c>
    </row>
    <row r="3" spans="1:1" hidden="1">
      <c r="A3" s="23" t="s">
        <v>329</v>
      </c>
    </row>
    <row r="4" spans="1:1" hidden="1">
      <c r="A4" s="23" t="s">
        <v>330</v>
      </c>
    </row>
    <row r="5" spans="1:1" hidden="1">
      <c r="A5" s="23" t="s">
        <v>331</v>
      </c>
    </row>
    <row r="6" spans="1:1" hidden="1">
      <c r="A6" s="23" t="s">
        <v>332</v>
      </c>
    </row>
    <row r="7" spans="1:1" hidden="1">
      <c r="A7" s="23" t="s">
        <v>333</v>
      </c>
    </row>
    <row r="8" spans="1:1" hidden="1">
      <c r="A8" s="23" t="s">
        <v>334</v>
      </c>
    </row>
    <row r="9" spans="1:1" hidden="1">
      <c r="A9" s="23" t="s">
        <v>336</v>
      </c>
    </row>
    <row r="10" spans="1:1" hidden="1">
      <c r="A10" s="23" t="s">
        <v>337</v>
      </c>
    </row>
    <row r="11" spans="1:1" hidden="1">
      <c r="A11" s="23" t="s">
        <v>338</v>
      </c>
    </row>
    <row r="12" spans="1:1" hidden="1">
      <c r="A12" s="23" t="s">
        <v>339</v>
      </c>
    </row>
    <row r="13" spans="1:1" hidden="1">
      <c r="A13" s="23" t="s">
        <v>340</v>
      </c>
    </row>
    <row r="14" spans="1:1" hidden="1">
      <c r="A14" s="23" t="s">
        <v>341</v>
      </c>
    </row>
    <row r="15" spans="1:1" hidden="1">
      <c r="A15" s="23" t="s">
        <v>342</v>
      </c>
    </row>
    <row r="16" spans="1:1" hidden="1">
      <c r="A16" s="23" t="s">
        <v>344</v>
      </c>
    </row>
    <row r="17" spans="1:1" hidden="1">
      <c r="A17" s="23" t="s">
        <v>345</v>
      </c>
    </row>
    <row r="18" spans="1:1" hidden="1">
      <c r="A18" s="23" t="s">
        <v>346</v>
      </c>
    </row>
    <row r="19" spans="1:1" hidden="1">
      <c r="A19" s="23" t="s">
        <v>348</v>
      </c>
    </row>
    <row r="20" spans="1:1" hidden="1">
      <c r="A20" s="23" t="s">
        <v>349</v>
      </c>
    </row>
    <row r="21" spans="1:1" hidden="1">
      <c r="A21" s="23" t="s">
        <v>350</v>
      </c>
    </row>
    <row r="22" spans="1:1" hidden="1">
      <c r="A22" s="23" t="s">
        <v>351</v>
      </c>
    </row>
    <row r="23" spans="1:1" hidden="1">
      <c r="A23" s="23" t="s">
        <v>352</v>
      </c>
    </row>
    <row r="24" spans="1:1" hidden="1">
      <c r="A24" s="23" t="s">
        <v>353</v>
      </c>
    </row>
    <row r="25" spans="1:1" hidden="1">
      <c r="A25" s="23" t="s">
        <v>354</v>
      </c>
    </row>
    <row r="26" spans="1:1" hidden="1">
      <c r="A26" s="23" t="s">
        <v>355</v>
      </c>
    </row>
    <row r="27" spans="1:1" hidden="1">
      <c r="A27" s="23" t="s">
        <v>356</v>
      </c>
    </row>
    <row r="28" spans="1:1" hidden="1">
      <c r="A28" s="23" t="s">
        <v>357</v>
      </c>
    </row>
    <row r="29" spans="1:1" hidden="1">
      <c r="A29" s="23" t="s">
        <v>359</v>
      </c>
    </row>
    <row r="30" spans="1:1" hidden="1">
      <c r="A30" s="23" t="s">
        <v>360</v>
      </c>
    </row>
    <row r="31" spans="1:1" hidden="1">
      <c r="A31" s="23" t="s">
        <v>361</v>
      </c>
    </row>
    <row r="32" spans="1:1" hidden="1">
      <c r="A32" s="23" t="s">
        <v>362</v>
      </c>
    </row>
    <row r="33" spans="1:1" hidden="1">
      <c r="A33" s="23" t="s">
        <v>363</v>
      </c>
    </row>
    <row r="34" spans="1:1" hidden="1">
      <c r="A34" s="23" t="s">
        <v>365</v>
      </c>
    </row>
    <row r="35" spans="1:1" hidden="1">
      <c r="A35" s="23" t="s">
        <v>366</v>
      </c>
    </row>
    <row r="36" spans="1:1" hidden="1">
      <c r="A36" s="23" t="s">
        <v>367</v>
      </c>
    </row>
    <row r="37" spans="1:1" hidden="1">
      <c r="A37" s="23" t="s">
        <v>369</v>
      </c>
    </row>
    <row r="38" spans="1:1" hidden="1">
      <c r="A38" s="23" t="s">
        <v>370</v>
      </c>
    </row>
    <row r="39" spans="1:1" hidden="1">
      <c r="A39" s="23" t="s">
        <v>371</v>
      </c>
    </row>
    <row r="40" spans="1:1" hidden="1">
      <c r="A40" s="23" t="s">
        <v>372</v>
      </c>
    </row>
    <row r="41" spans="1:1" hidden="1">
      <c r="A41" s="23" t="s">
        <v>373</v>
      </c>
    </row>
    <row r="42" spans="1:1" hidden="1">
      <c r="A42" s="23" t="s">
        <v>375</v>
      </c>
    </row>
    <row r="43" spans="1:1" hidden="1">
      <c r="A43" s="23" t="s">
        <v>376</v>
      </c>
    </row>
    <row r="44" spans="1:1" hidden="1">
      <c r="A44" s="23" t="s">
        <v>377</v>
      </c>
    </row>
    <row r="45" spans="1:1" hidden="1">
      <c r="A45" s="23" t="s">
        <v>379</v>
      </c>
    </row>
    <row r="46" spans="1:1" hidden="1">
      <c r="A46" s="23" t="s">
        <v>380</v>
      </c>
    </row>
    <row r="47" spans="1:1" hidden="1">
      <c r="A47" s="23" t="s">
        <v>381</v>
      </c>
    </row>
    <row r="48" spans="1:1" hidden="1">
      <c r="A48" s="23" t="s">
        <v>382</v>
      </c>
    </row>
    <row r="49" spans="1:1" hidden="1">
      <c r="A49" s="23" t="s">
        <v>383</v>
      </c>
    </row>
    <row r="50" spans="1:1" hidden="1">
      <c r="A50" s="44" t="s">
        <v>385</v>
      </c>
    </row>
    <row r="51" spans="1:1" hidden="1">
      <c r="A51" s="44" t="s">
        <v>386</v>
      </c>
    </row>
    <row r="52" spans="1:1" hidden="1">
      <c r="A52" s="44" t="s">
        <v>387</v>
      </c>
    </row>
    <row r="53" spans="1:1" hidden="1">
      <c r="A53" s="44" t="s">
        <v>388</v>
      </c>
    </row>
    <row r="54" spans="1:1" hidden="1">
      <c r="A54" s="44" t="s">
        <v>389</v>
      </c>
    </row>
    <row r="55" spans="1:1" hidden="1">
      <c r="A55" s="44" t="s">
        <v>390</v>
      </c>
    </row>
    <row r="56" spans="1:1" hidden="1">
      <c r="A56" s="44" t="s">
        <v>391</v>
      </c>
    </row>
    <row r="57" spans="1:1" hidden="1">
      <c r="A57" s="44" t="s">
        <v>392</v>
      </c>
    </row>
    <row r="58" spans="1:1" hidden="1">
      <c r="A58" s="44" t="s">
        <v>393</v>
      </c>
    </row>
    <row r="59" spans="1:1" hidden="1">
      <c r="A59" s="44" t="s">
        <v>394</v>
      </c>
    </row>
    <row r="60" spans="1:1" hidden="1">
      <c r="A60" s="44" t="s">
        <v>395</v>
      </c>
    </row>
    <row r="61" spans="1:1" hidden="1">
      <c r="A61" s="44" t="s">
        <v>396</v>
      </c>
    </row>
    <row r="62" spans="1:1" hidden="1">
      <c r="A62" s="44" t="s">
        <v>397</v>
      </c>
    </row>
    <row r="63" spans="1:1" hidden="1">
      <c r="A63" s="44" t="s">
        <v>398</v>
      </c>
    </row>
    <row r="64" spans="1:1" hidden="1">
      <c r="A64" s="44" t="s">
        <v>399</v>
      </c>
    </row>
    <row r="65" spans="1:1" hidden="1">
      <c r="A65" s="44" t="s">
        <v>400</v>
      </c>
    </row>
    <row r="66" spans="1:1" hidden="1">
      <c r="A66" s="44" t="s">
        <v>401</v>
      </c>
    </row>
    <row r="67" spans="1:1" hidden="1">
      <c r="A67" s="44" t="s">
        <v>402</v>
      </c>
    </row>
    <row r="68" spans="1:1" hidden="1">
      <c r="A68" s="44" t="s">
        <v>403</v>
      </c>
    </row>
    <row r="69" spans="1:1" hidden="1">
      <c r="A69" s="44" t="s">
        <v>404</v>
      </c>
    </row>
    <row r="70" spans="1:1" hidden="1">
      <c r="A70" s="44" t="s">
        <v>405</v>
      </c>
    </row>
    <row r="71" spans="1:1" hidden="1">
      <c r="A71" s="44" t="s">
        <v>80</v>
      </c>
    </row>
    <row r="72" spans="1:1" hidden="1">
      <c r="A72" s="44" t="s">
        <v>406</v>
      </c>
    </row>
    <row r="73" spans="1:1" hidden="1">
      <c r="A73" s="44" t="s">
        <v>407</v>
      </c>
    </row>
    <row r="74" spans="1:1" hidden="1">
      <c r="A74" s="44" t="s">
        <v>408</v>
      </c>
    </row>
    <row r="75" spans="1:1" hidden="1">
      <c r="A75" s="44" t="s">
        <v>409</v>
      </c>
    </row>
    <row r="76" spans="1:1" hidden="1">
      <c r="A76" s="44" t="s">
        <v>410</v>
      </c>
    </row>
    <row r="77" spans="1:1" hidden="1">
      <c r="A77" s="44" t="s">
        <v>411</v>
      </c>
    </row>
    <row r="78" spans="1:1" hidden="1">
      <c r="A78" s="44" t="s">
        <v>412</v>
      </c>
    </row>
    <row r="79" spans="1:1" hidden="1">
      <c r="A79" s="44" t="s">
        <v>413</v>
      </c>
    </row>
    <row r="80" spans="1:1" hidden="1">
      <c r="A80" s="44" t="s">
        <v>414</v>
      </c>
    </row>
    <row r="81" spans="1:1" hidden="1">
      <c r="A81" s="44" t="s">
        <v>415</v>
      </c>
    </row>
    <row r="82" spans="1:1" hidden="1">
      <c r="A82" s="44" t="s">
        <v>416</v>
      </c>
    </row>
    <row r="83" spans="1:1" hidden="1">
      <c r="A83" s="44" t="s">
        <v>417</v>
      </c>
    </row>
    <row r="84" spans="1:1" hidden="1">
      <c r="A84" s="44" t="s">
        <v>408</v>
      </c>
    </row>
    <row r="85" spans="1:1" hidden="1">
      <c r="A85" s="44" t="s">
        <v>409</v>
      </c>
    </row>
    <row r="86" spans="1:1" hidden="1">
      <c r="A86" s="44" t="s">
        <v>418</v>
      </c>
    </row>
    <row r="87" spans="1:1" hidden="1">
      <c r="A87" s="44" t="s">
        <v>471</v>
      </c>
    </row>
    <row r="88" spans="1:1" hidden="1">
      <c r="A88" s="44" t="s">
        <v>419</v>
      </c>
    </row>
    <row r="89" spans="1:1" hidden="1">
      <c r="A89" s="44" t="s">
        <v>420</v>
      </c>
    </row>
    <row r="90" spans="1:1" hidden="1">
      <c r="A90" s="44" t="s">
        <v>421</v>
      </c>
    </row>
    <row r="91" spans="1:1" hidden="1">
      <c r="A91" s="44" t="s">
        <v>422</v>
      </c>
    </row>
    <row r="92" spans="1:1" hidden="1">
      <c r="A92" s="44" t="s">
        <v>423</v>
      </c>
    </row>
    <row r="93" spans="1:1" hidden="1">
      <c r="A93" s="44" t="s">
        <v>425</v>
      </c>
    </row>
    <row r="94" spans="1:1" hidden="1">
      <c r="A94" s="194" t="s">
        <v>486</v>
      </c>
    </row>
    <row r="95" spans="1:1" hidden="1">
      <c r="A95" s="62" t="s">
        <v>426</v>
      </c>
    </row>
    <row r="96" spans="1:1" hidden="1">
      <c r="A96" s="62" t="s">
        <v>427</v>
      </c>
    </row>
    <row r="97" spans="1:1" hidden="1">
      <c r="A97" s="62" t="s">
        <v>428</v>
      </c>
    </row>
    <row r="98" spans="1:1" hidden="1">
      <c r="A98" s="194" t="s">
        <v>487</v>
      </c>
    </row>
    <row r="99" spans="1:1" hidden="1">
      <c r="A99" s="62" t="s">
        <v>429</v>
      </c>
    </row>
    <row r="100" spans="1:1" hidden="1">
      <c r="A100" s="62" t="s">
        <v>430</v>
      </c>
    </row>
    <row r="101" spans="1:1" hidden="1">
      <c r="A101" s="62" t="s">
        <v>431</v>
      </c>
    </row>
    <row r="102" spans="1:1" hidden="1">
      <c r="A102" s="62" t="s">
        <v>432</v>
      </c>
    </row>
    <row r="103" spans="1:1" hidden="1">
      <c r="A103" s="62" t="s">
        <v>433</v>
      </c>
    </row>
    <row r="104" spans="1:1" hidden="1">
      <c r="A104" s="62" t="s">
        <v>434</v>
      </c>
    </row>
    <row r="105" spans="1:1" hidden="1">
      <c r="A105" s="62" t="s">
        <v>435</v>
      </c>
    </row>
    <row r="106" spans="1:1" hidden="1">
      <c r="A106" s="62" t="s">
        <v>436</v>
      </c>
    </row>
    <row r="107" spans="1:1" hidden="1">
      <c r="A107" s="62" t="s">
        <v>437</v>
      </c>
    </row>
    <row r="108" spans="1:1" hidden="1">
      <c r="A108" s="62" t="s">
        <v>438</v>
      </c>
    </row>
    <row r="109" spans="1:1" hidden="1">
      <c r="A109" s="62" t="s">
        <v>439</v>
      </c>
    </row>
    <row r="110" spans="1:1" hidden="1">
      <c r="A110" s="62" t="s">
        <v>440</v>
      </c>
    </row>
    <row r="111" spans="1:1" hidden="1">
      <c r="A111" s="62" t="s">
        <v>441</v>
      </c>
    </row>
    <row r="112" spans="1:1" hidden="1">
      <c r="A112" s="62" t="s">
        <v>426</v>
      </c>
    </row>
    <row r="113" spans="1:1" hidden="1">
      <c r="A113" s="62" t="s">
        <v>470</v>
      </c>
    </row>
    <row r="114" spans="1:1" hidden="1">
      <c r="A114" s="62" t="s">
        <v>457</v>
      </c>
    </row>
    <row r="115" spans="1:1" ht="28.5" hidden="1">
      <c r="A115" s="62" t="s">
        <v>442</v>
      </c>
    </row>
    <row r="116" spans="1:1" hidden="1">
      <c r="A116" s="194" t="s">
        <v>458</v>
      </c>
    </row>
    <row r="117" spans="1:1" hidden="1">
      <c r="A117" s="194" t="s">
        <v>459</v>
      </c>
    </row>
    <row r="118" spans="1:1" hidden="1">
      <c r="A118" s="62" t="s">
        <v>460</v>
      </c>
    </row>
    <row r="119" spans="1:1" hidden="1">
      <c r="A119" s="62" t="s">
        <v>461</v>
      </c>
    </row>
    <row r="120" spans="1:1" hidden="1">
      <c r="A120" s="194" t="s">
        <v>462</v>
      </c>
    </row>
    <row r="121" spans="1:1" hidden="1">
      <c r="A121" s="194" t="s">
        <v>463</v>
      </c>
    </row>
    <row r="122" spans="1:1" hidden="1">
      <c r="A122" s="194" t="s">
        <v>464</v>
      </c>
    </row>
    <row r="123" spans="1:1" hidden="1">
      <c r="A123" s="194" t="s">
        <v>465</v>
      </c>
    </row>
    <row r="124" spans="1:1" hidden="1">
      <c r="A124" s="62" t="s">
        <v>466</v>
      </c>
    </row>
    <row r="125" spans="1:1" hidden="1">
      <c r="A125" s="62" t="s">
        <v>472</v>
      </c>
    </row>
    <row r="126" spans="1:1" hidden="1">
      <c r="A126" s="161" t="s">
        <v>473</v>
      </c>
    </row>
    <row r="127" spans="1:1" hidden="1">
      <c r="A127" s="161" t="s">
        <v>467</v>
      </c>
    </row>
    <row r="128" spans="1:1" hidden="1">
      <c r="A128" s="161" t="s">
        <v>468</v>
      </c>
    </row>
    <row r="129" spans="1:7" hidden="1">
      <c r="A129" s="161" t="s">
        <v>446</v>
      </c>
    </row>
    <row r="130" spans="1:7" hidden="1">
      <c r="A130" s="161" t="s">
        <v>447</v>
      </c>
    </row>
    <row r="131" spans="1:7" hidden="1">
      <c r="A131" s="161" t="s">
        <v>448</v>
      </c>
    </row>
    <row r="132" spans="1:7" hidden="1">
      <c r="A132" s="161" t="s">
        <v>449</v>
      </c>
    </row>
    <row r="133" spans="1:7" hidden="1">
      <c r="A133" s="161" t="s">
        <v>450</v>
      </c>
    </row>
    <row r="134" spans="1:7" hidden="1">
      <c r="A134" s="161" t="s">
        <v>469</v>
      </c>
    </row>
    <row r="135" spans="1:7" hidden="1">
      <c r="A135" s="161" t="s">
        <v>451</v>
      </c>
    </row>
    <row r="136" spans="1:7" hidden="1">
      <c r="A136" s="161" t="s">
        <v>452</v>
      </c>
    </row>
    <row r="137" spans="1:7" hidden="1">
      <c r="A137" s="161" t="s">
        <v>453</v>
      </c>
    </row>
    <row r="138" spans="1:7" hidden="1">
      <c r="A138" s="161" t="s">
        <v>454</v>
      </c>
    </row>
    <row r="139" spans="1:7" hidden="1">
      <c r="A139" s="161" t="s">
        <v>455</v>
      </c>
    </row>
    <row r="140" spans="1:7" hidden="1"/>
    <row r="141" spans="1:7">
      <c r="A141" s="191"/>
      <c r="B141" s="191" t="s">
        <v>474</v>
      </c>
      <c r="C141" s="191" t="s">
        <v>475</v>
      </c>
      <c r="D141" s="191" t="s">
        <v>476</v>
      </c>
      <c r="E141" s="191" t="s">
        <v>477</v>
      </c>
      <c r="F141" s="192" t="s">
        <v>478</v>
      </c>
      <c r="G141" s="192" t="s">
        <v>479</v>
      </c>
    </row>
    <row r="143" spans="1:7">
      <c r="D143" t="s">
        <v>480</v>
      </c>
      <c r="F143" s="162">
        <v>100</v>
      </c>
    </row>
    <row r="144" spans="1:7">
      <c r="D144" t="s">
        <v>481</v>
      </c>
      <c r="G144" s="162">
        <v>100</v>
      </c>
    </row>
    <row r="146" spans="4:7">
      <c r="D146" t="s">
        <v>488</v>
      </c>
      <c r="F146" s="162">
        <v>1000000</v>
      </c>
    </row>
    <row r="147" spans="4:7">
      <c r="D147" t="s">
        <v>485</v>
      </c>
      <c r="G147" s="162">
        <f>F146</f>
        <v>1000000</v>
      </c>
    </row>
  </sheetData>
  <autoFilter ref="A1:A139" xr:uid="{0E357356-E5B6-4135-9BB4-CF37B77B94AF}"/>
  <phoneticPr fontId="4" type="noConversion"/>
  <dataValidations count="1">
    <dataValidation type="list" allowBlank="1" showInputMessage="1" showErrorMessage="1" sqref="D142:D1048576" xr:uid="{D3D100B1-932D-462B-9BD9-FB15CAA28B0B}">
      <formula1>$A$1:$A$139</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DBA702-8C2F-44C8-8037-622AD2E235BC}">
  <dimension ref="A1:BG189"/>
  <sheetViews>
    <sheetView workbookViewId="0">
      <pane xSplit="2" ySplit="2" topLeftCell="C3" activePane="bottomRight" state="frozen"/>
      <selection activeCell="H171" sqref="H171"/>
      <selection pane="topRight" activeCell="H171" sqref="H171"/>
      <selection pane="bottomLeft" activeCell="H171" sqref="H171"/>
      <selection pane="bottomRight" activeCell="BC7" sqref="BC7"/>
    </sheetView>
  </sheetViews>
  <sheetFormatPr defaultRowHeight="14.25"/>
  <cols>
    <col min="1" max="1" width="21.375" hidden="1" customWidth="1"/>
    <col min="2" max="2" width="48.625" customWidth="1"/>
    <col min="3" max="3" width="9.75" customWidth="1"/>
    <col min="4" max="4" width="13.125" style="162" customWidth="1"/>
    <col min="5" max="52" width="9" hidden="1" customWidth="1"/>
    <col min="53" max="53" width="9" customWidth="1"/>
    <col min="54" max="54" width="13.25" style="162" customWidth="1"/>
    <col min="55" max="55" width="12.375" customWidth="1"/>
    <col min="56" max="56" width="14.25" customWidth="1"/>
    <col min="57" max="57" width="13.125" customWidth="1"/>
    <col min="58" max="58" width="16.625" customWidth="1"/>
    <col min="59" max="59" width="15.25" customWidth="1"/>
  </cols>
  <sheetData>
    <row r="1" spans="1:59" ht="18" customHeight="1" thickBot="1">
      <c r="D1" s="162">
        <v>1</v>
      </c>
      <c r="E1">
        <v>2</v>
      </c>
      <c r="F1">
        <v>3</v>
      </c>
      <c r="G1">
        <v>4</v>
      </c>
      <c r="H1">
        <v>5</v>
      </c>
      <c r="I1">
        <v>6</v>
      </c>
      <c r="J1">
        <v>7</v>
      </c>
      <c r="K1">
        <v>8</v>
      </c>
      <c r="L1">
        <v>9</v>
      </c>
      <c r="M1">
        <v>10</v>
      </c>
      <c r="N1">
        <v>11</v>
      </c>
      <c r="O1">
        <v>12</v>
      </c>
      <c r="P1">
        <v>13</v>
      </c>
      <c r="Q1">
        <v>14</v>
      </c>
      <c r="R1">
        <v>15</v>
      </c>
      <c r="S1">
        <v>16</v>
      </c>
      <c r="T1">
        <v>17</v>
      </c>
      <c r="U1">
        <v>18</v>
      </c>
      <c r="V1">
        <v>19</v>
      </c>
      <c r="W1">
        <v>20</v>
      </c>
      <c r="X1">
        <v>21</v>
      </c>
      <c r="Y1">
        <v>22</v>
      </c>
      <c r="Z1">
        <v>23</v>
      </c>
      <c r="AA1">
        <v>24</v>
      </c>
      <c r="AB1">
        <v>25</v>
      </c>
      <c r="AC1">
        <v>26</v>
      </c>
      <c r="AD1">
        <v>27</v>
      </c>
      <c r="AE1">
        <v>28</v>
      </c>
      <c r="AF1">
        <v>29</v>
      </c>
      <c r="AG1">
        <v>30</v>
      </c>
      <c r="AH1">
        <v>31</v>
      </c>
      <c r="AI1">
        <v>32</v>
      </c>
      <c r="AJ1">
        <v>33</v>
      </c>
      <c r="AK1">
        <v>34</v>
      </c>
      <c r="AL1">
        <v>35</v>
      </c>
      <c r="AM1">
        <v>36</v>
      </c>
      <c r="AN1">
        <v>37</v>
      </c>
      <c r="AO1">
        <v>38</v>
      </c>
      <c r="AP1">
        <v>39</v>
      </c>
      <c r="AQ1">
        <v>40</v>
      </c>
      <c r="AR1">
        <v>41</v>
      </c>
      <c r="AS1">
        <v>42</v>
      </c>
      <c r="AT1">
        <v>43</v>
      </c>
      <c r="AU1">
        <v>44</v>
      </c>
      <c r="AV1">
        <v>45</v>
      </c>
      <c r="AW1">
        <v>46</v>
      </c>
      <c r="AX1">
        <v>47</v>
      </c>
      <c r="AY1">
        <v>48</v>
      </c>
      <c r="AZ1">
        <v>49</v>
      </c>
      <c r="BA1">
        <v>50</v>
      </c>
      <c r="BF1" s="196" t="s">
        <v>482</v>
      </c>
      <c r="BG1" s="197">
        <f>BE64-BE119</f>
        <v>0</v>
      </c>
    </row>
    <row r="2" spans="1:59" ht="18" customHeight="1">
      <c r="B2" s="159" t="s">
        <v>3</v>
      </c>
      <c r="C2" s="160" t="s">
        <v>4</v>
      </c>
      <c r="D2" s="167"/>
      <c r="BA2" s="191"/>
      <c r="BB2" s="192" t="s">
        <v>305</v>
      </c>
      <c r="BC2" s="191" t="s">
        <v>306</v>
      </c>
      <c r="BD2" s="191" t="s">
        <v>307</v>
      </c>
      <c r="BE2" s="191" t="s">
        <v>308</v>
      </c>
      <c r="BF2" s="196" t="s">
        <v>483</v>
      </c>
      <c r="BG2" s="197">
        <f>BE183-BE115</f>
        <v>2.5611370801925659E-9</v>
      </c>
    </row>
    <row r="3" spans="1:59" ht="18" customHeight="1">
      <c r="B3" s="18" t="s">
        <v>7</v>
      </c>
      <c r="C3" s="19"/>
      <c r="D3" s="168"/>
      <c r="BB3" s="162">
        <f>SUM(D3:BA3)</f>
        <v>0</v>
      </c>
      <c r="BE3" s="163">
        <f>BB3+BC3-BD3</f>
        <v>0</v>
      </c>
    </row>
    <row r="4" spans="1:59" ht="18" customHeight="1">
      <c r="A4" s="23" t="s">
        <v>456</v>
      </c>
      <c r="B4" s="23" t="s">
        <v>8</v>
      </c>
      <c r="C4" s="19"/>
      <c r="D4" s="169">
        <f>'[1]TB-本期 (2)'!$D$7</f>
        <v>2036200.67</v>
      </c>
      <c r="BB4" s="162">
        <f t="shared" ref="BB4:BB67" si="0">SUM(D4:BA4)</f>
        <v>2036200.67</v>
      </c>
      <c r="BC4" s="162">
        <f>SUMIF('20211231调整分录'!D:D,'20211231'!A4,'20211231调整分录'!F:F)</f>
        <v>0</v>
      </c>
      <c r="BD4" s="162">
        <f>SUMIF('20211231调整分录'!D:D,'20211231'!A4,'20211231调整分录'!G:G)</f>
        <v>0</v>
      </c>
      <c r="BE4" s="163">
        <f t="shared" ref="BE4:BE64" si="1">BB4+BC4-BD4</f>
        <v>2036200.67</v>
      </c>
    </row>
    <row r="5" spans="1:59" ht="18" customHeight="1">
      <c r="A5" s="23" t="s">
        <v>328</v>
      </c>
      <c r="B5" s="23" t="s">
        <v>9</v>
      </c>
      <c r="C5" s="19"/>
      <c r="D5" s="169"/>
      <c r="BB5" s="162">
        <f t="shared" si="0"/>
        <v>0</v>
      </c>
      <c r="BC5" s="162">
        <f>SUMIF('20211231调整分录'!D:D,'20211231'!A5,'20211231调整分录'!F:F)</f>
        <v>0</v>
      </c>
      <c r="BD5" s="162">
        <f>SUMIF('20211231调整分录'!D:D,'20211231'!A5,'20211231调整分录'!G:G)</f>
        <v>0</v>
      </c>
      <c r="BE5" s="163">
        <f t="shared" si="1"/>
        <v>0</v>
      </c>
    </row>
    <row r="6" spans="1:59" ht="18" customHeight="1">
      <c r="A6" s="23" t="s">
        <v>329</v>
      </c>
      <c r="B6" s="23" t="s">
        <v>10</v>
      </c>
      <c r="C6" s="19"/>
      <c r="D6" s="169"/>
      <c r="BB6" s="162">
        <f t="shared" si="0"/>
        <v>0</v>
      </c>
      <c r="BC6" s="162">
        <f>SUMIF('20211231调整分录'!D:D,'20211231'!A6,'20211231调整分录'!F:F)</f>
        <v>0</v>
      </c>
      <c r="BD6" s="162">
        <f>SUMIF('20211231调整分录'!D:D,'20211231'!A6,'20211231调整分录'!G:G)</f>
        <v>0</v>
      </c>
      <c r="BE6" s="163">
        <f t="shared" si="1"/>
        <v>0</v>
      </c>
    </row>
    <row r="7" spans="1:59" ht="18" customHeight="1">
      <c r="A7" s="23" t="s">
        <v>330</v>
      </c>
      <c r="B7" s="23" t="s">
        <v>11</v>
      </c>
      <c r="C7" s="19"/>
      <c r="D7" s="169"/>
      <c r="BB7" s="162">
        <f t="shared" si="0"/>
        <v>0</v>
      </c>
      <c r="BC7" s="162">
        <f>SUMIF('20211231调整分录'!D:D,'20211231'!A7,'20211231调整分录'!F:F)</f>
        <v>0</v>
      </c>
      <c r="BD7" s="162">
        <f>SUMIF('20211231调整分录'!D:D,'20211231'!A7,'20211231调整分录'!G:G)</f>
        <v>0</v>
      </c>
      <c r="BE7" s="163">
        <f t="shared" si="1"/>
        <v>0</v>
      </c>
    </row>
    <row r="8" spans="1:59" ht="18" customHeight="1">
      <c r="A8" s="23" t="s">
        <v>331</v>
      </c>
      <c r="B8" s="23" t="s">
        <v>12</v>
      </c>
      <c r="C8" s="19"/>
      <c r="D8" s="169"/>
      <c r="BB8" s="162">
        <f t="shared" si="0"/>
        <v>0</v>
      </c>
      <c r="BC8" s="162">
        <f>SUMIF('20211231调整分录'!D:D,'20211231'!A8,'20211231调整分录'!F:F)</f>
        <v>0</v>
      </c>
      <c r="BD8" s="162">
        <f>SUMIF('20211231调整分录'!D:D,'20211231'!A8,'20211231调整分录'!G:G)</f>
        <v>0</v>
      </c>
      <c r="BE8" s="163">
        <f t="shared" si="1"/>
        <v>0</v>
      </c>
    </row>
    <row r="9" spans="1:59" ht="18" customHeight="1">
      <c r="A9" s="23" t="s">
        <v>332</v>
      </c>
      <c r="B9" s="23" t="s">
        <v>13</v>
      </c>
      <c r="C9" s="19"/>
      <c r="D9" s="169"/>
      <c r="BB9" s="162">
        <f t="shared" si="0"/>
        <v>0</v>
      </c>
      <c r="BC9" s="162">
        <f>SUMIF('20211231调整分录'!D:D,'20211231'!A9,'20211231调整分录'!F:F)</f>
        <v>0</v>
      </c>
      <c r="BD9" s="162">
        <f>SUMIF('20211231调整分录'!D:D,'20211231'!A9,'20211231调整分录'!G:G)</f>
        <v>0</v>
      </c>
      <c r="BE9" s="163">
        <f t="shared" si="1"/>
        <v>0</v>
      </c>
    </row>
    <row r="10" spans="1:59" ht="18" customHeight="1">
      <c r="A10" s="23" t="s">
        <v>333</v>
      </c>
      <c r="B10" s="23" t="s">
        <v>14</v>
      </c>
      <c r="C10" s="19"/>
      <c r="D10" s="169"/>
      <c r="BB10" s="162">
        <f t="shared" si="0"/>
        <v>0</v>
      </c>
      <c r="BC10" s="162">
        <f>SUMIF('20211231调整分录'!D:D,'20211231'!A10,'20211231调整分录'!F:F)</f>
        <v>1000000</v>
      </c>
      <c r="BD10" s="162">
        <f>SUMIF('20211231调整分录'!D:D,'20211231'!A10,'20211231调整分录'!G:G)</f>
        <v>0</v>
      </c>
      <c r="BE10" s="163">
        <f t="shared" si="1"/>
        <v>1000000</v>
      </c>
    </row>
    <row r="11" spans="1:59" ht="18" customHeight="1">
      <c r="A11" s="23" t="s">
        <v>334</v>
      </c>
      <c r="B11" s="23" t="s">
        <v>309</v>
      </c>
      <c r="C11" s="19"/>
      <c r="D11" s="169"/>
      <c r="BB11" s="162">
        <f t="shared" si="0"/>
        <v>0</v>
      </c>
      <c r="BC11" s="162">
        <f>SUMIF('20211231调整分录'!D:D,'20211231'!A11,'20211231调整分录'!F:F)</f>
        <v>0</v>
      </c>
      <c r="BD11" s="162">
        <f>SUMIF('20211231调整分录'!D:D,'20211231'!A11,'20211231调整分录'!G:G)</f>
        <v>0</v>
      </c>
      <c r="BE11" s="163">
        <f>BB11+BD11-BC11</f>
        <v>0</v>
      </c>
    </row>
    <row r="12" spans="1:59" ht="18" customHeight="1">
      <c r="A12" s="164" t="s">
        <v>335</v>
      </c>
      <c r="B12" s="164" t="s">
        <v>310</v>
      </c>
      <c r="C12" s="165"/>
      <c r="D12" s="170">
        <f>D10-D11</f>
        <v>0</v>
      </c>
      <c r="BA12" s="191"/>
      <c r="BB12" s="192">
        <f t="shared" si="0"/>
        <v>0</v>
      </c>
      <c r="BC12" s="192"/>
      <c r="BD12" s="192"/>
      <c r="BE12" s="195">
        <f t="shared" si="1"/>
        <v>0</v>
      </c>
    </row>
    <row r="13" spans="1:59" ht="18" customHeight="1">
      <c r="A13" s="23" t="s">
        <v>336</v>
      </c>
      <c r="B13" s="23" t="s">
        <v>15</v>
      </c>
      <c r="C13" s="19"/>
      <c r="D13" s="169"/>
      <c r="BB13" s="162">
        <f t="shared" si="0"/>
        <v>0</v>
      </c>
      <c r="BC13" s="162">
        <f>SUMIF('20211231调整分录'!D:D,'20211231'!A13,'20211231调整分录'!F:F)</f>
        <v>0</v>
      </c>
      <c r="BD13" s="162">
        <f>SUMIF('20211231调整分录'!D:D,'20211231'!A13,'20211231调整分录'!G:G)</f>
        <v>0</v>
      </c>
      <c r="BE13" s="163">
        <f t="shared" si="1"/>
        <v>0</v>
      </c>
    </row>
    <row r="14" spans="1:59" ht="18" customHeight="1">
      <c r="A14" s="23" t="s">
        <v>337</v>
      </c>
      <c r="B14" s="23" t="s">
        <v>16</v>
      </c>
      <c r="C14" s="19"/>
      <c r="D14" s="169">
        <f>'[1]TB-本期 (2)'!$D$17</f>
        <v>44111.17</v>
      </c>
      <c r="BB14" s="162">
        <f t="shared" si="0"/>
        <v>44111.17</v>
      </c>
      <c r="BC14" s="162">
        <f>SUMIF('20211231调整分录'!D:D,'20211231'!A14,'20211231调整分录'!F:F)</f>
        <v>0</v>
      </c>
      <c r="BD14" s="162">
        <f>SUMIF('20211231调整分录'!D:D,'20211231'!A14,'20211231调整分录'!G:G)</f>
        <v>0</v>
      </c>
      <c r="BE14" s="163">
        <f t="shared" si="1"/>
        <v>44111.17</v>
      </c>
    </row>
    <row r="15" spans="1:59" ht="18" customHeight="1">
      <c r="A15" s="23" t="s">
        <v>338</v>
      </c>
      <c r="B15" s="23" t="s">
        <v>17</v>
      </c>
      <c r="C15" s="19"/>
      <c r="D15" s="169"/>
      <c r="BB15" s="162">
        <f t="shared" si="0"/>
        <v>0</v>
      </c>
      <c r="BC15" s="162">
        <f>SUMIF('20211231调整分录'!D:D,'20211231'!A15,'20211231调整分录'!F:F)</f>
        <v>0</v>
      </c>
      <c r="BD15" s="162">
        <f>SUMIF('20211231调整分录'!D:D,'20211231'!A15,'20211231调整分录'!G:G)</f>
        <v>0</v>
      </c>
      <c r="BE15" s="163">
        <f t="shared" si="1"/>
        <v>0</v>
      </c>
    </row>
    <row r="16" spans="1:59" ht="18" customHeight="1">
      <c r="A16" s="23" t="s">
        <v>339</v>
      </c>
      <c r="B16" s="23" t="s">
        <v>18</v>
      </c>
      <c r="C16" s="19"/>
      <c r="D16" s="169"/>
      <c r="BB16" s="162">
        <f t="shared" si="0"/>
        <v>0</v>
      </c>
      <c r="BC16" s="162">
        <f>SUMIF('20211231调整分录'!D:D,'20211231'!A16,'20211231调整分录'!F:F)</f>
        <v>0</v>
      </c>
      <c r="BD16" s="162">
        <f>SUMIF('20211231调整分录'!D:D,'20211231'!A16,'20211231调整分录'!G:G)</f>
        <v>0</v>
      </c>
      <c r="BE16" s="163">
        <f t="shared" si="1"/>
        <v>0</v>
      </c>
    </row>
    <row r="17" spans="1:58" ht="18" customHeight="1">
      <c r="A17" s="23" t="s">
        <v>340</v>
      </c>
      <c r="B17" s="23" t="s">
        <v>19</v>
      </c>
      <c r="C17" s="19"/>
      <c r="D17" s="169"/>
      <c r="BB17" s="162">
        <f t="shared" si="0"/>
        <v>0</v>
      </c>
      <c r="BC17" s="162">
        <f>SUMIF('20211231调整分录'!D:D,'20211231'!A17,'20211231调整分录'!F:F)</f>
        <v>0</v>
      </c>
      <c r="BD17" s="162">
        <f>SUMIF('20211231调整分录'!D:D,'20211231'!A17,'20211231调整分录'!G:G)</f>
        <v>0</v>
      </c>
      <c r="BE17" s="163">
        <f t="shared" si="1"/>
        <v>0</v>
      </c>
    </row>
    <row r="18" spans="1:58" ht="18" customHeight="1">
      <c r="A18" s="23" t="s">
        <v>341</v>
      </c>
      <c r="B18" s="23" t="s">
        <v>20</v>
      </c>
      <c r="C18" s="19"/>
      <c r="D18" s="169">
        <f>'[1]TB-本期 (2)'!$D$21</f>
        <v>37946.839999999997</v>
      </c>
      <c r="BB18" s="162">
        <f t="shared" si="0"/>
        <v>37946.839999999997</v>
      </c>
      <c r="BC18" s="162">
        <f>SUMIF('20211231调整分录'!D:D,'20211231'!A18,'20211231调整分录'!F:F)</f>
        <v>0</v>
      </c>
      <c r="BD18" s="162">
        <f>SUMIF('20211231调整分录'!D:D,'20211231'!A18,'20211231调整分录'!G:G)</f>
        <v>0</v>
      </c>
      <c r="BE18" s="163">
        <f t="shared" si="1"/>
        <v>37946.839999999997</v>
      </c>
    </row>
    <row r="19" spans="1:58" ht="18" customHeight="1">
      <c r="A19" s="23" t="s">
        <v>342</v>
      </c>
      <c r="B19" s="23" t="s">
        <v>311</v>
      </c>
      <c r="C19" s="19"/>
      <c r="D19" s="169"/>
      <c r="BB19" s="162">
        <f t="shared" si="0"/>
        <v>0</v>
      </c>
      <c r="BC19" s="162">
        <f>SUMIF('20211231调整分录'!D:D,'20211231'!A19,'20211231调整分录'!F:F)</f>
        <v>0</v>
      </c>
      <c r="BD19" s="162">
        <f>SUMIF('20211231调整分录'!D:D,'20211231'!A19,'20211231调整分录'!G:G)</f>
        <v>0</v>
      </c>
      <c r="BE19" s="163">
        <f>BB19+BD19-BC19</f>
        <v>0</v>
      </c>
    </row>
    <row r="20" spans="1:58" ht="18" customHeight="1">
      <c r="A20" s="164" t="s">
        <v>343</v>
      </c>
      <c r="B20" s="164" t="s">
        <v>312</v>
      </c>
      <c r="C20" s="165"/>
      <c r="D20" s="170">
        <f>D18-D19</f>
        <v>37946.839999999997</v>
      </c>
      <c r="BA20" s="191"/>
      <c r="BB20" s="192">
        <f t="shared" si="0"/>
        <v>37946.839999999997</v>
      </c>
      <c r="BC20" s="192"/>
      <c r="BD20" s="192"/>
      <c r="BE20" s="195">
        <f t="shared" si="1"/>
        <v>37946.839999999997</v>
      </c>
    </row>
    <row r="21" spans="1:58" ht="18" customHeight="1">
      <c r="A21" s="23" t="s">
        <v>344</v>
      </c>
      <c r="B21" s="23" t="s">
        <v>21</v>
      </c>
      <c r="C21" s="19"/>
      <c r="D21" s="169"/>
      <c r="BB21" s="162">
        <f t="shared" si="0"/>
        <v>0</v>
      </c>
      <c r="BC21" s="162">
        <f>SUMIF('20211231调整分录'!D:D,'20211231'!A21,'20211231调整分录'!F:F)</f>
        <v>0</v>
      </c>
      <c r="BD21" s="162">
        <f>SUMIF('20211231调整分录'!D:D,'20211231'!A21,'20211231调整分录'!G:G)</f>
        <v>0</v>
      </c>
      <c r="BE21" s="163">
        <f t="shared" si="1"/>
        <v>0</v>
      </c>
    </row>
    <row r="22" spans="1:58" ht="18" customHeight="1">
      <c r="A22" s="23" t="s">
        <v>345</v>
      </c>
      <c r="B22" s="23" t="s">
        <v>22</v>
      </c>
      <c r="C22" s="19"/>
      <c r="D22" s="169">
        <f>'[1]TB-本期 (2)'!$D$25</f>
        <v>288168.06</v>
      </c>
      <c r="BB22" s="162">
        <f t="shared" si="0"/>
        <v>288168.06</v>
      </c>
      <c r="BC22" s="162">
        <f>SUMIF('20211231调整分录'!D:D,'20211231'!A22,'20211231调整分录'!F:F)</f>
        <v>0</v>
      </c>
      <c r="BD22" s="162">
        <f>SUMIF('20211231调整分录'!D:D,'20211231'!A22,'20211231调整分录'!G:G)</f>
        <v>0</v>
      </c>
      <c r="BE22" s="163">
        <f t="shared" si="1"/>
        <v>288168.06</v>
      </c>
    </row>
    <row r="23" spans="1:58" ht="18" customHeight="1">
      <c r="A23" s="23" t="s">
        <v>346</v>
      </c>
      <c r="B23" s="23" t="s">
        <v>313</v>
      </c>
      <c r="C23" s="19"/>
      <c r="D23" s="169"/>
      <c r="BB23" s="162">
        <f t="shared" si="0"/>
        <v>0</v>
      </c>
      <c r="BC23" s="162">
        <f>SUMIF('20211231调整分录'!D:D,'20211231'!A23,'20211231调整分录'!F:F)</f>
        <v>0</v>
      </c>
      <c r="BD23" s="162">
        <f>SUMIF('20211231调整分录'!D:D,'20211231'!A23,'20211231调整分录'!G:G)</f>
        <v>0</v>
      </c>
      <c r="BE23" s="163">
        <f>BB23+BD23-BC23</f>
        <v>0</v>
      </c>
    </row>
    <row r="24" spans="1:58" ht="18" customHeight="1">
      <c r="A24" s="164" t="s">
        <v>347</v>
      </c>
      <c r="B24" s="164" t="s">
        <v>314</v>
      </c>
      <c r="C24" s="165"/>
      <c r="D24" s="170">
        <f>D22-D23</f>
        <v>288168.06</v>
      </c>
      <c r="BA24" s="191"/>
      <c r="BB24" s="192">
        <f t="shared" si="0"/>
        <v>288168.06</v>
      </c>
      <c r="BC24" s="192"/>
      <c r="BD24" s="192"/>
      <c r="BE24" s="195">
        <f t="shared" si="1"/>
        <v>288168.06</v>
      </c>
    </row>
    <row r="25" spans="1:58" ht="18" customHeight="1">
      <c r="A25" s="23" t="s">
        <v>348</v>
      </c>
      <c r="B25" s="23" t="s">
        <v>23</v>
      </c>
      <c r="C25" s="19"/>
      <c r="D25" s="169"/>
      <c r="BB25" s="162">
        <f t="shared" si="0"/>
        <v>0</v>
      </c>
      <c r="BC25" s="162">
        <f>SUMIF('20211231调整分录'!D:D,'20211231'!A25,'20211231调整分录'!F:F)</f>
        <v>0</v>
      </c>
      <c r="BD25" s="162">
        <f>SUMIF('20211231调整分录'!D:D,'20211231'!A25,'20211231调整分录'!G:G)</f>
        <v>0</v>
      </c>
      <c r="BE25" s="163">
        <f t="shared" si="1"/>
        <v>0</v>
      </c>
    </row>
    <row r="26" spans="1:58" ht="18" customHeight="1">
      <c r="A26" s="23" t="s">
        <v>349</v>
      </c>
      <c r="B26" s="23" t="s">
        <v>24</v>
      </c>
      <c r="C26" s="19"/>
      <c r="D26" s="169"/>
      <c r="BB26" s="162">
        <f t="shared" si="0"/>
        <v>0</v>
      </c>
      <c r="BC26" s="162">
        <f>SUMIF('20211231调整分录'!D:D,'20211231'!A26,'20211231调整分录'!F:F)</f>
        <v>0</v>
      </c>
      <c r="BD26" s="162">
        <f>SUMIF('20211231调整分录'!D:D,'20211231'!A26,'20211231调整分录'!G:G)</f>
        <v>0</v>
      </c>
      <c r="BE26" s="163">
        <f t="shared" si="1"/>
        <v>0</v>
      </c>
    </row>
    <row r="27" spans="1:58" ht="18" customHeight="1">
      <c r="A27" s="23" t="s">
        <v>350</v>
      </c>
      <c r="B27" s="23" t="s">
        <v>25</v>
      </c>
      <c r="C27" s="19"/>
      <c r="D27" s="169"/>
      <c r="BB27" s="162">
        <f t="shared" si="0"/>
        <v>0</v>
      </c>
      <c r="BC27" s="162">
        <f>SUMIF('20211231调整分录'!D:D,'20211231'!A27,'20211231调整分录'!F:F)</f>
        <v>0</v>
      </c>
      <c r="BD27" s="162">
        <f>SUMIF('20211231调整分录'!D:D,'20211231'!A27,'20211231调整分录'!G:G)</f>
        <v>0</v>
      </c>
      <c r="BE27" s="163">
        <f t="shared" si="1"/>
        <v>0</v>
      </c>
    </row>
    <row r="28" spans="1:58" ht="18" customHeight="1">
      <c r="A28" s="23" t="s">
        <v>351</v>
      </c>
      <c r="B28" s="23" t="s">
        <v>26</v>
      </c>
      <c r="C28" s="19"/>
      <c r="D28" s="169"/>
      <c r="BB28" s="162">
        <f t="shared" si="0"/>
        <v>0</v>
      </c>
      <c r="BC28" s="162">
        <f>SUMIF('20211231调整分录'!D:D,'20211231'!A28,'20211231调整分录'!F:F)</f>
        <v>0</v>
      </c>
      <c r="BD28" s="162">
        <f>SUMIF('20211231调整分录'!D:D,'20211231'!A28,'20211231调整分录'!G:G)</f>
        <v>0</v>
      </c>
      <c r="BE28" s="163">
        <f t="shared" si="1"/>
        <v>0</v>
      </c>
    </row>
    <row r="29" spans="1:58" ht="18" customHeight="1">
      <c r="A29" s="166" t="s">
        <v>27</v>
      </c>
      <c r="B29" s="166" t="s">
        <v>27</v>
      </c>
      <c r="C29" s="165"/>
      <c r="D29" s="171">
        <f>SUM(D4:D9,D12,D13:D17,D20,D21,D24,D25:D28)</f>
        <v>2406426.7399999998</v>
      </c>
      <c r="BA29" s="191"/>
      <c r="BB29" s="192">
        <f t="shared" si="0"/>
        <v>2406426.7399999998</v>
      </c>
      <c r="BC29" s="192">
        <f>SUM(BC4:BC28)</f>
        <v>1000000</v>
      </c>
      <c r="BD29" s="192">
        <f>SUM(BD4:BD28)</f>
        <v>0</v>
      </c>
      <c r="BE29" s="195">
        <f t="shared" si="1"/>
        <v>3406426.7399999998</v>
      </c>
      <c r="BF29" s="163"/>
    </row>
    <row r="30" spans="1:58" ht="18" customHeight="1">
      <c r="A30" s="18" t="s">
        <v>28</v>
      </c>
      <c r="B30" s="18" t="s">
        <v>28</v>
      </c>
      <c r="C30" s="19"/>
      <c r="D30" s="169"/>
      <c r="BB30" s="162">
        <f t="shared" si="0"/>
        <v>0</v>
      </c>
      <c r="BC30" s="162">
        <f>SUMIF('20211231调整分录'!D:D,'20211231'!A30,'20211231调整分录'!F:F)</f>
        <v>0</v>
      </c>
      <c r="BD30" s="162">
        <f>SUMIF('20211231调整分录'!D:D,'20211231'!A30,'20211231调整分录'!G:G)</f>
        <v>0</v>
      </c>
      <c r="BE30" s="163">
        <f t="shared" si="1"/>
        <v>0</v>
      </c>
    </row>
    <row r="31" spans="1:58" ht="18" customHeight="1">
      <c r="A31" s="23" t="s">
        <v>352</v>
      </c>
      <c r="B31" s="23" t="s">
        <v>29</v>
      </c>
      <c r="C31" s="19"/>
      <c r="D31" s="169"/>
      <c r="BB31" s="162">
        <f t="shared" si="0"/>
        <v>0</v>
      </c>
      <c r="BC31" s="162">
        <f>SUMIF('20211231调整分录'!D:D,'20211231'!A31,'20211231调整分录'!F:F)</f>
        <v>0</v>
      </c>
      <c r="BD31" s="162">
        <f>SUMIF('20211231调整分录'!D:D,'20211231'!A31,'20211231调整分录'!G:G)</f>
        <v>0</v>
      </c>
      <c r="BE31" s="163">
        <f t="shared" si="1"/>
        <v>0</v>
      </c>
    </row>
    <row r="32" spans="1:58" ht="18" customHeight="1">
      <c r="A32" s="23" t="s">
        <v>353</v>
      </c>
      <c r="B32" s="23" t="s">
        <v>30</v>
      </c>
      <c r="C32" s="19"/>
      <c r="D32" s="169"/>
      <c r="BB32" s="162">
        <f t="shared" si="0"/>
        <v>0</v>
      </c>
      <c r="BC32" s="162">
        <f>SUMIF('20211231调整分录'!D:D,'20211231'!A32,'20211231调整分录'!F:F)</f>
        <v>0</v>
      </c>
      <c r="BD32" s="162">
        <f>SUMIF('20211231调整分录'!D:D,'20211231'!A32,'20211231调整分录'!G:G)</f>
        <v>0</v>
      </c>
      <c r="BE32" s="163">
        <f t="shared" si="1"/>
        <v>0</v>
      </c>
    </row>
    <row r="33" spans="1:57" ht="18" customHeight="1">
      <c r="A33" s="23" t="s">
        <v>354</v>
      </c>
      <c r="B33" s="23" t="s">
        <v>31</v>
      </c>
      <c r="C33" s="19"/>
      <c r="D33" s="169"/>
      <c r="BB33" s="162">
        <f t="shared" si="0"/>
        <v>0</v>
      </c>
      <c r="BC33" s="162">
        <f>SUMIF('20211231调整分录'!D:D,'20211231'!A33,'20211231调整分录'!F:F)</f>
        <v>0</v>
      </c>
      <c r="BD33" s="162">
        <f>SUMIF('20211231调整分录'!D:D,'20211231'!A33,'20211231调整分录'!G:G)</f>
        <v>0</v>
      </c>
      <c r="BE33" s="163">
        <f t="shared" si="1"/>
        <v>0</v>
      </c>
    </row>
    <row r="34" spans="1:57" ht="18" customHeight="1">
      <c r="A34" s="23" t="s">
        <v>355</v>
      </c>
      <c r="B34" s="23" t="s">
        <v>32</v>
      </c>
      <c r="C34" s="19"/>
      <c r="D34" s="169"/>
      <c r="BB34" s="162">
        <f t="shared" si="0"/>
        <v>0</v>
      </c>
      <c r="BC34" s="162">
        <f>SUMIF('20211231调整分录'!D:D,'20211231'!A34,'20211231调整分录'!F:F)</f>
        <v>0</v>
      </c>
      <c r="BD34" s="162">
        <f>SUMIF('20211231调整分录'!D:D,'20211231'!A34,'20211231调整分录'!G:G)</f>
        <v>0</v>
      </c>
      <c r="BE34" s="163">
        <f t="shared" si="1"/>
        <v>0</v>
      </c>
    </row>
    <row r="35" spans="1:57" ht="18" customHeight="1">
      <c r="A35" s="23" t="s">
        <v>356</v>
      </c>
      <c r="B35" s="23" t="s">
        <v>33</v>
      </c>
      <c r="C35" s="19"/>
      <c r="D35" s="169"/>
      <c r="BB35" s="162">
        <f t="shared" si="0"/>
        <v>0</v>
      </c>
      <c r="BC35" s="162">
        <f>SUMIF('20211231调整分录'!D:D,'20211231'!A35,'20211231调整分录'!F:F)</f>
        <v>0</v>
      </c>
      <c r="BD35" s="162">
        <f>SUMIF('20211231调整分录'!D:D,'20211231'!A35,'20211231调整分录'!G:G)</f>
        <v>0</v>
      </c>
      <c r="BE35" s="163">
        <f t="shared" si="1"/>
        <v>0</v>
      </c>
    </row>
    <row r="36" spans="1:57" ht="18" customHeight="1">
      <c r="A36" s="23" t="s">
        <v>357</v>
      </c>
      <c r="B36" s="23" t="s">
        <v>315</v>
      </c>
      <c r="C36" s="19"/>
      <c r="D36" s="169"/>
      <c r="BB36" s="162">
        <f t="shared" si="0"/>
        <v>0</v>
      </c>
      <c r="BC36" s="162">
        <f>SUMIF('20211231调整分录'!D:D,'20211231'!A36,'20211231调整分录'!F:F)</f>
        <v>0</v>
      </c>
      <c r="BD36" s="162">
        <f>SUMIF('20211231调整分录'!D:D,'20211231'!A36,'20211231调整分录'!G:G)</f>
        <v>0</v>
      </c>
      <c r="BE36" s="163">
        <f>BB36+BD36-BC36</f>
        <v>0</v>
      </c>
    </row>
    <row r="37" spans="1:57" ht="18" customHeight="1">
      <c r="A37" s="164" t="s">
        <v>358</v>
      </c>
      <c r="B37" s="164" t="s">
        <v>316</v>
      </c>
      <c r="C37" s="165"/>
      <c r="D37" s="170">
        <f>D35-D36</f>
        <v>0</v>
      </c>
      <c r="BA37" s="191"/>
      <c r="BB37" s="192">
        <f t="shared" si="0"/>
        <v>0</v>
      </c>
      <c r="BC37" s="192"/>
      <c r="BD37" s="192"/>
      <c r="BE37" s="195">
        <f t="shared" si="1"/>
        <v>0</v>
      </c>
    </row>
    <row r="38" spans="1:57" ht="18" customHeight="1">
      <c r="A38" s="23" t="s">
        <v>359</v>
      </c>
      <c r="B38" s="23" t="s">
        <v>34</v>
      </c>
      <c r="C38" s="19"/>
      <c r="D38" s="169"/>
      <c r="BB38" s="162">
        <f t="shared" si="0"/>
        <v>0</v>
      </c>
      <c r="BC38" s="162">
        <f>SUMIF('20211231调整分录'!D:D,'20211231'!A38,'20211231调整分录'!F:F)</f>
        <v>0</v>
      </c>
      <c r="BD38" s="162">
        <f>SUMIF('20211231调整分录'!D:D,'20211231'!A38,'20211231调整分录'!G:G)</f>
        <v>0</v>
      </c>
      <c r="BE38" s="163">
        <f t="shared" si="1"/>
        <v>0</v>
      </c>
    </row>
    <row r="39" spans="1:57" ht="18" customHeight="1">
      <c r="A39" s="23" t="s">
        <v>360</v>
      </c>
      <c r="B39" s="23" t="s">
        <v>35</v>
      </c>
      <c r="C39" s="19"/>
      <c r="D39" s="169"/>
      <c r="BB39" s="162">
        <f t="shared" si="0"/>
        <v>0</v>
      </c>
      <c r="BC39" s="162">
        <f>SUMIF('20211231调整分录'!D:D,'20211231'!A39,'20211231调整分录'!F:F)</f>
        <v>0</v>
      </c>
      <c r="BD39" s="162">
        <f>SUMIF('20211231调整分录'!D:D,'20211231'!A39,'20211231调整分录'!G:G)</f>
        <v>0</v>
      </c>
      <c r="BE39" s="163">
        <f t="shared" si="1"/>
        <v>0</v>
      </c>
    </row>
    <row r="40" spans="1:57" ht="18" customHeight="1">
      <c r="A40" s="23" t="s">
        <v>361</v>
      </c>
      <c r="B40" s="23" t="s">
        <v>36</v>
      </c>
      <c r="C40" s="19"/>
      <c r="D40" s="169"/>
      <c r="BB40" s="162">
        <f t="shared" si="0"/>
        <v>0</v>
      </c>
      <c r="BC40" s="162">
        <f>SUMIF('20211231调整分录'!D:D,'20211231'!A40,'20211231调整分录'!F:F)</f>
        <v>0</v>
      </c>
      <c r="BD40" s="162">
        <f>SUMIF('20211231调整分录'!D:D,'20211231'!A40,'20211231调整分录'!G:G)</f>
        <v>0</v>
      </c>
      <c r="BE40" s="163">
        <f t="shared" si="1"/>
        <v>0</v>
      </c>
    </row>
    <row r="41" spans="1:57" ht="18" customHeight="1">
      <c r="A41" s="23" t="s">
        <v>362</v>
      </c>
      <c r="B41" s="23" t="s">
        <v>318</v>
      </c>
      <c r="C41" s="19"/>
      <c r="D41" s="169"/>
      <c r="BB41" s="162">
        <f t="shared" si="0"/>
        <v>0</v>
      </c>
      <c r="BC41" s="162">
        <f>SUMIF('20211231调整分录'!D:D,'20211231'!A41,'20211231调整分录'!F:F)</f>
        <v>0</v>
      </c>
      <c r="BD41" s="162">
        <f>SUMIF('20211231调整分录'!D:D,'20211231'!A41,'20211231调整分录'!G:G)</f>
        <v>0</v>
      </c>
      <c r="BE41" s="163">
        <f t="shared" ref="BE41:BE42" si="2">BB41+BD41-BC41</f>
        <v>0</v>
      </c>
    </row>
    <row r="42" spans="1:57" ht="18" customHeight="1">
      <c r="A42" s="23" t="s">
        <v>363</v>
      </c>
      <c r="B42" s="23" t="s">
        <v>317</v>
      </c>
      <c r="C42" s="19"/>
      <c r="D42" s="169"/>
      <c r="BB42" s="162">
        <f t="shared" si="0"/>
        <v>0</v>
      </c>
      <c r="BC42" s="162">
        <f>SUMIF('20211231调整分录'!D:D,'20211231'!A42,'20211231调整分录'!F:F)</f>
        <v>0</v>
      </c>
      <c r="BD42" s="162">
        <f>SUMIF('20211231调整分录'!D:D,'20211231'!A42,'20211231调整分录'!G:G)</f>
        <v>0</v>
      </c>
      <c r="BE42" s="163">
        <f t="shared" si="2"/>
        <v>0</v>
      </c>
    </row>
    <row r="43" spans="1:57" ht="18" customHeight="1">
      <c r="A43" s="164" t="s">
        <v>364</v>
      </c>
      <c r="B43" s="164" t="s">
        <v>319</v>
      </c>
      <c r="C43" s="165"/>
      <c r="D43" s="170">
        <f>D40-D41-D42</f>
        <v>0</v>
      </c>
      <c r="BA43" s="191"/>
      <c r="BB43" s="192">
        <f t="shared" si="0"/>
        <v>0</v>
      </c>
      <c r="BC43" s="192"/>
      <c r="BD43" s="192"/>
      <c r="BE43" s="195">
        <f t="shared" si="1"/>
        <v>0</v>
      </c>
    </row>
    <row r="44" spans="1:57" ht="18" customHeight="1">
      <c r="A44" s="23" t="s">
        <v>365</v>
      </c>
      <c r="B44" s="23" t="s">
        <v>37</v>
      </c>
      <c r="C44" s="19"/>
      <c r="D44" s="169"/>
      <c r="BB44" s="162">
        <f t="shared" si="0"/>
        <v>0</v>
      </c>
      <c r="BC44" s="162">
        <f>SUMIF('20211231调整分录'!D:D,'20211231'!A44,'20211231调整分录'!F:F)</f>
        <v>0</v>
      </c>
      <c r="BD44" s="162">
        <f>SUMIF('20211231调整分录'!D:D,'20211231'!A44,'20211231调整分录'!G:G)</f>
        <v>0</v>
      </c>
      <c r="BE44" s="163">
        <f t="shared" si="1"/>
        <v>0</v>
      </c>
    </row>
    <row r="45" spans="1:57" ht="18" customHeight="1">
      <c r="A45" s="23" t="s">
        <v>366</v>
      </c>
      <c r="B45" s="23" t="s">
        <v>320</v>
      </c>
      <c r="C45" s="19"/>
      <c r="D45" s="169"/>
      <c r="BB45" s="162">
        <f t="shared" si="0"/>
        <v>0</v>
      </c>
      <c r="BC45" s="162">
        <f>SUMIF('20211231调整分录'!D:D,'20211231'!A45,'20211231调整分录'!F:F)</f>
        <v>0</v>
      </c>
      <c r="BD45" s="162">
        <f>SUMIF('20211231调整分录'!D:D,'20211231'!A45,'20211231调整分录'!G:G)</f>
        <v>0</v>
      </c>
      <c r="BE45" s="163">
        <f t="shared" ref="BE45:BE46" si="3">BB45+BD45-BC45</f>
        <v>0</v>
      </c>
    </row>
    <row r="46" spans="1:57" ht="18" customHeight="1">
      <c r="A46" s="23" t="s">
        <v>367</v>
      </c>
      <c r="B46" s="23" t="s">
        <v>321</v>
      </c>
      <c r="C46" s="19"/>
      <c r="D46" s="169"/>
      <c r="BB46" s="162">
        <f t="shared" si="0"/>
        <v>0</v>
      </c>
      <c r="BC46" s="162">
        <f>SUMIF('20211231调整分录'!D:D,'20211231'!A46,'20211231调整分录'!F:F)</f>
        <v>0</v>
      </c>
      <c r="BD46" s="162">
        <f>SUMIF('20211231调整分录'!D:D,'20211231'!A46,'20211231调整分录'!G:G)</f>
        <v>0</v>
      </c>
      <c r="BE46" s="163">
        <f t="shared" si="3"/>
        <v>0</v>
      </c>
    </row>
    <row r="47" spans="1:57" ht="18" customHeight="1">
      <c r="A47" s="164" t="s">
        <v>368</v>
      </c>
      <c r="B47" s="164" t="s">
        <v>322</v>
      </c>
      <c r="C47" s="165"/>
      <c r="D47" s="170">
        <f>D44-D45-D46</f>
        <v>0</v>
      </c>
      <c r="BA47" s="191"/>
      <c r="BB47" s="192">
        <f t="shared" si="0"/>
        <v>0</v>
      </c>
      <c r="BC47" s="192"/>
      <c r="BD47" s="192"/>
      <c r="BE47" s="195">
        <f t="shared" si="1"/>
        <v>0</v>
      </c>
    </row>
    <row r="48" spans="1:57" ht="18" customHeight="1">
      <c r="A48" s="23" t="s">
        <v>369</v>
      </c>
      <c r="B48" s="23" t="s">
        <v>38</v>
      </c>
      <c r="C48" s="19"/>
      <c r="D48" s="169"/>
      <c r="BB48" s="162">
        <f t="shared" si="0"/>
        <v>0</v>
      </c>
      <c r="BC48" s="162">
        <f>SUMIF('20211231调整分录'!D:D,'20211231'!A48,'20211231调整分录'!F:F)</f>
        <v>0</v>
      </c>
      <c r="BD48" s="162">
        <f>SUMIF('20211231调整分录'!D:D,'20211231'!A48,'20211231调整分录'!G:G)</f>
        <v>0</v>
      </c>
      <c r="BE48" s="163">
        <f t="shared" si="1"/>
        <v>0</v>
      </c>
    </row>
    <row r="49" spans="1:58" ht="18" customHeight="1">
      <c r="A49" s="23" t="s">
        <v>370</v>
      </c>
      <c r="B49" s="23" t="s">
        <v>39</v>
      </c>
      <c r="C49" s="19"/>
      <c r="D49" s="169"/>
      <c r="BB49" s="162">
        <f t="shared" si="0"/>
        <v>0</v>
      </c>
      <c r="BC49" s="162">
        <f>SUMIF('20211231调整分录'!D:D,'20211231'!A49,'20211231调整分录'!F:F)</f>
        <v>0</v>
      </c>
      <c r="BD49" s="162">
        <f>SUMIF('20211231调整分录'!D:D,'20211231'!A49,'20211231调整分录'!G:G)</f>
        <v>0</v>
      </c>
      <c r="BE49" s="163">
        <f t="shared" si="1"/>
        <v>0</v>
      </c>
    </row>
    <row r="50" spans="1:58" ht="18" customHeight="1">
      <c r="A50" s="23" t="s">
        <v>371</v>
      </c>
      <c r="B50" s="23" t="s">
        <v>40</v>
      </c>
      <c r="C50" s="19"/>
      <c r="D50" s="169"/>
      <c r="BB50" s="162">
        <f t="shared" si="0"/>
        <v>0</v>
      </c>
      <c r="BC50" s="162">
        <f>SUMIF('20211231调整分录'!D:D,'20211231'!A50,'20211231调整分录'!F:F)</f>
        <v>0</v>
      </c>
      <c r="BD50" s="162">
        <f>SUMIF('20211231调整分录'!D:D,'20211231'!A50,'20211231调整分录'!G:G)</f>
        <v>0</v>
      </c>
      <c r="BE50" s="163">
        <f t="shared" si="1"/>
        <v>0</v>
      </c>
    </row>
    <row r="51" spans="1:58" ht="18" customHeight="1">
      <c r="A51" s="23" t="s">
        <v>372</v>
      </c>
      <c r="B51" s="23" t="s">
        <v>41</v>
      </c>
      <c r="C51" s="19"/>
      <c r="D51" s="169"/>
      <c r="BB51" s="162">
        <f t="shared" si="0"/>
        <v>0</v>
      </c>
      <c r="BC51" s="162">
        <f>SUMIF('20211231调整分录'!D:D,'20211231'!A51,'20211231调整分录'!F:F)</f>
        <v>0</v>
      </c>
      <c r="BD51" s="162">
        <f>SUMIF('20211231调整分录'!D:D,'20211231'!A51,'20211231调整分录'!G:G)</f>
        <v>0</v>
      </c>
      <c r="BE51" s="163">
        <f t="shared" si="1"/>
        <v>0</v>
      </c>
    </row>
    <row r="52" spans="1:58" ht="18" customHeight="1">
      <c r="A52" s="23" t="s">
        <v>373</v>
      </c>
      <c r="B52" s="23" t="s">
        <v>323</v>
      </c>
      <c r="C52" s="19"/>
      <c r="D52" s="169"/>
      <c r="BB52" s="162">
        <f t="shared" si="0"/>
        <v>0</v>
      </c>
      <c r="BC52" s="162">
        <f>SUMIF('20211231调整分录'!D:D,'20211231'!A52,'20211231调整分录'!F:F)</f>
        <v>0</v>
      </c>
      <c r="BD52" s="162">
        <f>SUMIF('20211231调整分录'!D:D,'20211231'!A52,'20211231调整分录'!G:G)</f>
        <v>0</v>
      </c>
      <c r="BE52" s="163">
        <f>BB52+BD52-BC52</f>
        <v>0</v>
      </c>
    </row>
    <row r="53" spans="1:58" ht="18" customHeight="1">
      <c r="A53" s="164" t="s">
        <v>374</v>
      </c>
      <c r="B53" s="164" t="s">
        <v>324</v>
      </c>
      <c r="C53" s="165"/>
      <c r="D53" s="170">
        <f>D51-D52</f>
        <v>0</v>
      </c>
      <c r="BA53" s="191"/>
      <c r="BB53" s="192">
        <f t="shared" si="0"/>
        <v>0</v>
      </c>
      <c r="BC53" s="192"/>
      <c r="BD53" s="192"/>
      <c r="BE53" s="195">
        <f t="shared" si="1"/>
        <v>0</v>
      </c>
    </row>
    <row r="54" spans="1:58" ht="18" customHeight="1">
      <c r="A54" s="23" t="s">
        <v>375</v>
      </c>
      <c r="B54" s="23" t="s">
        <v>42</v>
      </c>
      <c r="C54" s="19"/>
      <c r="D54" s="169"/>
      <c r="BB54" s="162">
        <f t="shared" si="0"/>
        <v>0</v>
      </c>
      <c r="BC54" s="162">
        <f>SUMIF('20211231调整分录'!D:D,'20211231'!A54,'20211231调整分录'!F:F)</f>
        <v>0</v>
      </c>
      <c r="BD54" s="162">
        <f>SUMIF('20211231调整分录'!D:D,'20211231'!A54,'20211231调整分录'!G:G)</f>
        <v>0</v>
      </c>
      <c r="BE54" s="163">
        <f t="shared" si="1"/>
        <v>0</v>
      </c>
    </row>
    <row r="55" spans="1:58" ht="18" customHeight="1">
      <c r="A55" s="23" t="s">
        <v>376</v>
      </c>
      <c r="B55" s="23" t="s">
        <v>325</v>
      </c>
      <c r="C55" s="19"/>
      <c r="D55" s="169"/>
      <c r="BB55" s="162">
        <f t="shared" si="0"/>
        <v>0</v>
      </c>
      <c r="BC55" s="162">
        <f>SUMIF('20211231调整分录'!D:D,'20211231'!A55,'20211231调整分录'!F:F)</f>
        <v>0</v>
      </c>
      <c r="BD55" s="162">
        <f>SUMIF('20211231调整分录'!D:D,'20211231'!A55,'20211231调整分录'!G:G)</f>
        <v>0</v>
      </c>
      <c r="BE55" s="163">
        <f t="shared" ref="BE55:BE56" si="4">BB55+BD55-BC55</f>
        <v>0</v>
      </c>
    </row>
    <row r="56" spans="1:58" ht="18" customHeight="1">
      <c r="A56" s="23" t="s">
        <v>377</v>
      </c>
      <c r="B56" s="23" t="s">
        <v>326</v>
      </c>
      <c r="C56" s="19"/>
      <c r="D56" s="169"/>
      <c r="BB56" s="162">
        <f t="shared" si="0"/>
        <v>0</v>
      </c>
      <c r="BC56" s="162">
        <f>SUMIF('20211231调整分录'!D:D,'20211231'!A56,'20211231调整分录'!F:F)</f>
        <v>0</v>
      </c>
      <c r="BD56" s="162">
        <f>SUMIF('20211231调整分录'!D:D,'20211231'!A56,'20211231调整分录'!G:G)</f>
        <v>0</v>
      </c>
      <c r="BE56" s="163">
        <f t="shared" si="4"/>
        <v>0</v>
      </c>
    </row>
    <row r="57" spans="1:58" ht="18" customHeight="1">
      <c r="A57" s="164" t="s">
        <v>378</v>
      </c>
      <c r="B57" s="164" t="s">
        <v>327</v>
      </c>
      <c r="C57" s="165"/>
      <c r="D57" s="170">
        <f>D54-D55-D56</f>
        <v>0</v>
      </c>
      <c r="BA57" s="191"/>
      <c r="BB57" s="192">
        <f t="shared" si="0"/>
        <v>0</v>
      </c>
      <c r="BC57" s="192"/>
      <c r="BD57" s="192"/>
      <c r="BE57" s="195">
        <f t="shared" si="1"/>
        <v>0</v>
      </c>
    </row>
    <row r="58" spans="1:58" ht="18" customHeight="1">
      <c r="A58" s="23" t="s">
        <v>379</v>
      </c>
      <c r="B58" s="23" t="s">
        <v>43</v>
      </c>
      <c r="C58" s="19"/>
      <c r="D58" s="169"/>
      <c r="BB58" s="162">
        <f t="shared" si="0"/>
        <v>0</v>
      </c>
      <c r="BC58" s="162">
        <f>SUMIF('20211231调整分录'!D:D,'20211231'!A58,'20211231调整分录'!F:F)</f>
        <v>0</v>
      </c>
      <c r="BD58" s="162">
        <f>SUMIF('20211231调整分录'!D:D,'20211231'!A58,'20211231调整分录'!G:G)</f>
        <v>0</v>
      </c>
      <c r="BE58" s="163">
        <f t="shared" si="1"/>
        <v>0</v>
      </c>
    </row>
    <row r="59" spans="1:58" ht="18" customHeight="1">
      <c r="A59" s="23" t="s">
        <v>380</v>
      </c>
      <c r="B59" s="23" t="s">
        <v>44</v>
      </c>
      <c r="C59" s="19"/>
      <c r="D59" s="169"/>
      <c r="BB59" s="162">
        <f t="shared" si="0"/>
        <v>0</v>
      </c>
      <c r="BC59" s="162">
        <f>SUMIF('20211231调整分录'!D:D,'20211231'!A59,'20211231调整分录'!F:F)</f>
        <v>0</v>
      </c>
      <c r="BD59" s="162">
        <f>SUMIF('20211231调整分录'!D:D,'20211231'!A59,'20211231调整分录'!G:G)</f>
        <v>0</v>
      </c>
      <c r="BE59" s="163">
        <f t="shared" si="1"/>
        <v>0</v>
      </c>
    </row>
    <row r="60" spans="1:58" ht="18" customHeight="1">
      <c r="A60" s="23" t="s">
        <v>381</v>
      </c>
      <c r="B60" s="23" t="s">
        <v>45</v>
      </c>
      <c r="C60" s="19"/>
      <c r="D60" s="169"/>
      <c r="BB60" s="162">
        <f t="shared" si="0"/>
        <v>0</v>
      </c>
      <c r="BC60" s="162">
        <f>SUMIF('20211231调整分录'!D:D,'20211231'!A60,'20211231调整分录'!F:F)</f>
        <v>0</v>
      </c>
      <c r="BD60" s="162">
        <f>SUMIF('20211231调整分录'!D:D,'20211231'!A60,'20211231调整分录'!G:G)</f>
        <v>0</v>
      </c>
      <c r="BE60" s="163">
        <f t="shared" si="1"/>
        <v>0</v>
      </c>
    </row>
    <row r="61" spans="1:58" ht="18" customHeight="1">
      <c r="A61" s="23" t="s">
        <v>382</v>
      </c>
      <c r="B61" s="23" t="s">
        <v>46</v>
      </c>
      <c r="C61" s="19"/>
      <c r="D61" s="169"/>
      <c r="BB61" s="162">
        <f t="shared" si="0"/>
        <v>0</v>
      </c>
      <c r="BC61" s="162">
        <f>SUMIF('20211231调整分录'!D:D,'20211231'!A61,'20211231调整分录'!F:F)</f>
        <v>0</v>
      </c>
      <c r="BD61" s="162">
        <f>SUMIF('20211231调整分录'!D:D,'20211231'!A61,'20211231调整分录'!G:G)</f>
        <v>0</v>
      </c>
      <c r="BE61" s="163">
        <f t="shared" si="1"/>
        <v>0</v>
      </c>
    </row>
    <row r="62" spans="1:58" ht="18" customHeight="1">
      <c r="A62" s="23" t="s">
        <v>383</v>
      </c>
      <c r="B62" s="23" t="s">
        <v>47</v>
      </c>
      <c r="C62" s="19"/>
      <c r="D62" s="169"/>
      <c r="BB62" s="162">
        <f t="shared" si="0"/>
        <v>0</v>
      </c>
      <c r="BC62" s="162">
        <f>SUMIF('20211231调整分录'!D:D,'20211231'!A62,'20211231调整分录'!F:F)</f>
        <v>0</v>
      </c>
      <c r="BD62" s="162">
        <f>SUMIF('20211231调整分录'!D:D,'20211231'!A62,'20211231调整分录'!G:G)</f>
        <v>0</v>
      </c>
      <c r="BE62" s="163">
        <f t="shared" si="1"/>
        <v>0</v>
      </c>
    </row>
    <row r="63" spans="1:58" ht="18" customHeight="1">
      <c r="A63" s="166" t="s">
        <v>48</v>
      </c>
      <c r="B63" s="166" t="s">
        <v>48</v>
      </c>
      <c r="C63" s="165"/>
      <c r="D63" s="171">
        <f>SUM(D31:D34,D37,D38:D39,D43,D47,D48:D50,D53,D57,D58:D62)</f>
        <v>0</v>
      </c>
      <c r="BA63" s="191"/>
      <c r="BB63" s="192">
        <f t="shared" si="0"/>
        <v>0</v>
      </c>
      <c r="BC63" s="192">
        <f>SUM(BC31:BC62)</f>
        <v>0</v>
      </c>
      <c r="BD63" s="192">
        <f>SUM(BD31:BD62)</f>
        <v>0</v>
      </c>
      <c r="BE63" s="195">
        <f t="shared" si="1"/>
        <v>0</v>
      </c>
    </row>
    <row r="64" spans="1:58" ht="18" customHeight="1" thickBot="1">
      <c r="A64" s="174" t="s">
        <v>384</v>
      </c>
      <c r="B64" s="174" t="s">
        <v>49</v>
      </c>
      <c r="C64" s="175" t="s">
        <v>50</v>
      </c>
      <c r="D64" s="176">
        <f>D29+D63</f>
        <v>2406426.7399999998</v>
      </c>
      <c r="BA64" s="191"/>
      <c r="BB64" s="192">
        <f t="shared" si="0"/>
        <v>2406426.7399999998</v>
      </c>
      <c r="BC64" s="192">
        <f>BC29+BC63</f>
        <v>1000000</v>
      </c>
      <c r="BD64" s="192">
        <f>BD29+BD63</f>
        <v>0</v>
      </c>
      <c r="BE64" s="195">
        <f t="shared" si="1"/>
        <v>3406426.7399999998</v>
      </c>
      <c r="BF64" s="163">
        <f>D64-'[1]TB-本期 (2)'!$D$69</f>
        <v>0</v>
      </c>
    </row>
    <row r="65" spans="1:57" s="187" customFormat="1" ht="18" customHeight="1">
      <c r="A65" s="188"/>
      <c r="B65" s="188"/>
      <c r="C65" s="185"/>
      <c r="D65" s="186"/>
      <c r="BB65" s="162">
        <f t="shared" si="0"/>
        <v>0</v>
      </c>
      <c r="BC65" s="162">
        <f>SUMIF('20211231调整分录'!D:D,'20211231'!A65,'20211231调整分录'!F:F)</f>
        <v>0</v>
      </c>
      <c r="BD65" s="162">
        <f>SUMIF('20211231调整分录'!D:D,'20211231'!A65,'20211231调整分录'!G:G)</f>
        <v>0</v>
      </c>
    </row>
    <row r="66" spans="1:57" s="187" customFormat="1" ht="18" customHeight="1">
      <c r="A66" s="188"/>
      <c r="B66" s="188"/>
      <c r="C66" s="185"/>
      <c r="D66" s="186"/>
      <c r="BB66" s="162">
        <f t="shared" si="0"/>
        <v>0</v>
      </c>
      <c r="BC66" s="162">
        <f>SUMIF('20211231调整分录'!D:D,'20211231'!A66,'20211231调整分录'!F:F)</f>
        <v>0</v>
      </c>
      <c r="BD66" s="162">
        <f>SUMIF('20211231调整分录'!D:D,'20211231'!A66,'20211231调整分录'!G:G)</f>
        <v>0</v>
      </c>
    </row>
    <row r="67" spans="1:57" ht="18" customHeight="1">
      <c r="A67" s="43" t="s">
        <v>56</v>
      </c>
      <c r="B67" s="43" t="s">
        <v>56</v>
      </c>
      <c r="C67" s="19"/>
      <c r="D67" s="168"/>
      <c r="BB67" s="162">
        <f t="shared" si="0"/>
        <v>0</v>
      </c>
      <c r="BC67" s="162">
        <f>SUMIF('20211231调整分录'!D:D,'20211231'!A67,'20211231调整分录'!F:F)</f>
        <v>0</v>
      </c>
      <c r="BD67" s="162">
        <f>SUMIF('20211231调整分录'!D:D,'20211231'!A67,'20211231调整分录'!G:G)</f>
        <v>0</v>
      </c>
    </row>
    <row r="68" spans="1:57" ht="18" customHeight="1">
      <c r="A68" s="44" t="s">
        <v>385</v>
      </c>
      <c r="B68" s="44" t="s">
        <v>57</v>
      </c>
      <c r="C68" s="19"/>
      <c r="D68" s="169"/>
      <c r="BB68" s="162">
        <f t="shared" ref="BB68:BB131" si="5">SUM(D68:BA68)</f>
        <v>0</v>
      </c>
      <c r="BC68" s="162">
        <f>SUMIF('20211231调整分录'!D:D,'20211231'!A68,'20211231调整分录'!F:F)</f>
        <v>0</v>
      </c>
      <c r="BD68" s="162">
        <f>SUMIF('20211231调整分录'!D:D,'20211231'!A68,'20211231调整分录'!G:G)</f>
        <v>0</v>
      </c>
      <c r="BE68" s="163">
        <f>BB68+BD68-BC68</f>
        <v>0</v>
      </c>
    </row>
    <row r="69" spans="1:57" ht="18" customHeight="1">
      <c r="A69" s="44" t="s">
        <v>386</v>
      </c>
      <c r="B69" s="44" t="s">
        <v>58</v>
      </c>
      <c r="C69" s="19"/>
      <c r="D69" s="169"/>
      <c r="BB69" s="162">
        <f t="shared" si="5"/>
        <v>0</v>
      </c>
      <c r="BC69" s="162">
        <f>SUMIF('20211231调整分录'!D:D,'20211231'!A69,'20211231调整分录'!F:F)</f>
        <v>0</v>
      </c>
      <c r="BD69" s="162">
        <f>SUMIF('20211231调整分录'!D:D,'20211231'!A69,'20211231调整分录'!G:G)</f>
        <v>0</v>
      </c>
      <c r="BE69" s="163">
        <f t="shared" ref="BE69:BE119" si="6">BB69+BD69-BC69</f>
        <v>0</v>
      </c>
    </row>
    <row r="70" spans="1:57" ht="18" customHeight="1">
      <c r="A70" s="44" t="s">
        <v>387</v>
      </c>
      <c r="B70" s="44" t="s">
        <v>59</v>
      </c>
      <c r="C70" s="19"/>
      <c r="D70" s="169"/>
      <c r="BB70" s="162">
        <f t="shared" si="5"/>
        <v>0</v>
      </c>
      <c r="BC70" s="162">
        <f>SUMIF('20211231调整分录'!D:D,'20211231'!A70,'20211231调整分录'!F:F)</f>
        <v>0</v>
      </c>
      <c r="BD70" s="162">
        <f>SUMIF('20211231调整分录'!D:D,'20211231'!A70,'20211231调整分录'!G:G)</f>
        <v>0</v>
      </c>
      <c r="BE70" s="163">
        <f t="shared" si="6"/>
        <v>0</v>
      </c>
    </row>
    <row r="71" spans="1:57" ht="18" customHeight="1">
      <c r="A71" s="44" t="s">
        <v>388</v>
      </c>
      <c r="B71" s="44" t="s">
        <v>60</v>
      </c>
      <c r="C71" s="19"/>
      <c r="D71" s="169"/>
      <c r="BB71" s="162">
        <f t="shared" si="5"/>
        <v>0</v>
      </c>
      <c r="BC71" s="162">
        <f>SUMIF('20211231调整分录'!D:D,'20211231'!A71,'20211231调整分录'!F:F)</f>
        <v>0</v>
      </c>
      <c r="BD71" s="162">
        <f>SUMIF('20211231调整分录'!D:D,'20211231'!A71,'20211231调整分录'!G:G)</f>
        <v>0</v>
      </c>
      <c r="BE71" s="163">
        <f t="shared" si="6"/>
        <v>0</v>
      </c>
    </row>
    <row r="72" spans="1:57" ht="18" customHeight="1">
      <c r="A72" s="44" t="s">
        <v>389</v>
      </c>
      <c r="B72" s="44" t="s">
        <v>61</v>
      </c>
      <c r="C72" s="19"/>
      <c r="D72" s="169"/>
      <c r="BB72" s="162">
        <f t="shared" si="5"/>
        <v>0</v>
      </c>
      <c r="BC72" s="162">
        <f>SUMIF('20211231调整分录'!D:D,'20211231'!A72,'20211231调整分录'!F:F)</f>
        <v>0</v>
      </c>
      <c r="BD72" s="162">
        <f>SUMIF('20211231调整分录'!D:D,'20211231'!A72,'20211231调整分录'!G:G)</f>
        <v>0</v>
      </c>
      <c r="BE72" s="163">
        <f t="shared" si="6"/>
        <v>0</v>
      </c>
    </row>
    <row r="73" spans="1:57" ht="18" customHeight="1">
      <c r="A73" s="44" t="s">
        <v>390</v>
      </c>
      <c r="B73" s="44" t="s">
        <v>62</v>
      </c>
      <c r="C73" s="19"/>
      <c r="D73" s="169"/>
      <c r="BB73" s="162">
        <f t="shared" si="5"/>
        <v>0</v>
      </c>
      <c r="BC73" s="162">
        <f>SUMIF('20211231调整分录'!D:D,'20211231'!A73,'20211231调整分录'!F:F)</f>
        <v>0</v>
      </c>
      <c r="BD73" s="162">
        <f>SUMIF('20211231调整分录'!D:D,'20211231'!A73,'20211231调整分录'!G:G)</f>
        <v>0</v>
      </c>
      <c r="BE73" s="163">
        <f t="shared" si="6"/>
        <v>0</v>
      </c>
    </row>
    <row r="74" spans="1:57" ht="18" customHeight="1">
      <c r="A74" s="44" t="s">
        <v>391</v>
      </c>
      <c r="B74" s="44" t="s">
        <v>63</v>
      </c>
      <c r="C74" s="19"/>
      <c r="D74" s="169">
        <f>'[1]TB-本期 (2)'!$D$77</f>
        <v>459088.7</v>
      </c>
      <c r="BB74" s="162">
        <f t="shared" si="5"/>
        <v>459088.7</v>
      </c>
      <c r="BC74" s="162">
        <f>SUMIF('20211231调整分录'!D:D,'20211231'!A74,'20211231调整分录'!F:F)</f>
        <v>0</v>
      </c>
      <c r="BD74" s="162">
        <f>SUMIF('20211231调整分录'!D:D,'20211231'!A74,'20211231调整分录'!G:G)</f>
        <v>0</v>
      </c>
      <c r="BE74" s="163">
        <f t="shared" si="6"/>
        <v>459088.7</v>
      </c>
    </row>
    <row r="75" spans="1:57" ht="18" customHeight="1">
      <c r="A75" s="44" t="s">
        <v>392</v>
      </c>
      <c r="B75" s="44" t="s">
        <v>64</v>
      </c>
      <c r="C75" s="19"/>
      <c r="D75" s="169"/>
      <c r="BB75" s="162">
        <f t="shared" si="5"/>
        <v>0</v>
      </c>
      <c r="BC75" s="162">
        <f>SUMIF('20211231调整分录'!D:D,'20211231'!A75,'20211231调整分录'!F:F)</f>
        <v>0</v>
      </c>
      <c r="BD75" s="162">
        <f>SUMIF('20211231调整分录'!D:D,'20211231'!A75,'20211231调整分录'!G:G)</f>
        <v>0</v>
      </c>
      <c r="BE75" s="163">
        <f t="shared" si="6"/>
        <v>0</v>
      </c>
    </row>
    <row r="76" spans="1:57" ht="18" customHeight="1">
      <c r="A76" s="44" t="s">
        <v>393</v>
      </c>
      <c r="B76" s="44" t="s">
        <v>65</v>
      </c>
      <c r="C76" s="19"/>
      <c r="D76" s="169"/>
      <c r="BB76" s="162">
        <f t="shared" si="5"/>
        <v>0</v>
      </c>
      <c r="BC76" s="162">
        <f>SUMIF('20211231调整分录'!D:D,'20211231'!A76,'20211231调整分录'!F:F)</f>
        <v>0</v>
      </c>
      <c r="BD76" s="162">
        <f>SUMIF('20211231调整分录'!D:D,'20211231'!A76,'20211231调整分录'!G:G)</f>
        <v>0</v>
      </c>
      <c r="BE76" s="163">
        <f t="shared" si="6"/>
        <v>0</v>
      </c>
    </row>
    <row r="77" spans="1:57" ht="18" customHeight="1">
      <c r="A77" s="44" t="s">
        <v>394</v>
      </c>
      <c r="B77" s="44" t="s">
        <v>66</v>
      </c>
      <c r="C77" s="19"/>
      <c r="D77" s="169"/>
      <c r="BB77" s="162">
        <f t="shared" si="5"/>
        <v>0</v>
      </c>
      <c r="BC77" s="162">
        <f>SUMIF('20211231调整分录'!D:D,'20211231'!A77,'20211231调整分录'!F:F)</f>
        <v>0</v>
      </c>
      <c r="BD77" s="162">
        <f>SUMIF('20211231调整分录'!D:D,'20211231'!A77,'20211231调整分录'!G:G)</f>
        <v>0</v>
      </c>
      <c r="BE77" s="163">
        <f t="shared" si="6"/>
        <v>0</v>
      </c>
    </row>
    <row r="78" spans="1:57" ht="18" customHeight="1">
      <c r="A78" s="44" t="s">
        <v>395</v>
      </c>
      <c r="B78" s="44" t="s">
        <v>67</v>
      </c>
      <c r="C78" s="19"/>
      <c r="D78" s="169"/>
      <c r="BB78" s="162">
        <f t="shared" si="5"/>
        <v>0</v>
      </c>
      <c r="BC78" s="162">
        <f>SUMIF('20211231调整分录'!D:D,'20211231'!A78,'20211231调整分录'!F:F)</f>
        <v>0</v>
      </c>
      <c r="BD78" s="162">
        <f>SUMIF('20211231调整分录'!D:D,'20211231'!A78,'20211231调整分录'!G:G)</f>
        <v>0</v>
      </c>
      <c r="BE78" s="163">
        <f t="shared" si="6"/>
        <v>0</v>
      </c>
    </row>
    <row r="79" spans="1:57" ht="18" customHeight="1">
      <c r="A79" s="44" t="s">
        <v>396</v>
      </c>
      <c r="B79" s="44" t="s">
        <v>68</v>
      </c>
      <c r="C79" s="19"/>
      <c r="D79" s="169"/>
      <c r="BB79" s="162">
        <f t="shared" si="5"/>
        <v>0</v>
      </c>
      <c r="BC79" s="162">
        <f>SUMIF('20211231调整分录'!D:D,'20211231'!A79,'20211231调整分录'!F:F)</f>
        <v>0</v>
      </c>
      <c r="BD79" s="162">
        <f>SUMIF('20211231调整分录'!D:D,'20211231'!A79,'20211231调整分录'!G:G)</f>
        <v>0</v>
      </c>
      <c r="BE79" s="163">
        <f t="shared" si="6"/>
        <v>0</v>
      </c>
    </row>
    <row r="80" spans="1:57" ht="18" customHeight="1">
      <c r="A80" s="44" t="s">
        <v>397</v>
      </c>
      <c r="B80" s="44" t="s">
        <v>69</v>
      </c>
      <c r="C80" s="19"/>
      <c r="D80" s="169"/>
      <c r="BB80" s="162">
        <f t="shared" si="5"/>
        <v>0</v>
      </c>
      <c r="BC80" s="162">
        <f>SUMIF('20211231调整分录'!D:D,'20211231'!A80,'20211231调整分录'!F:F)</f>
        <v>0</v>
      </c>
      <c r="BD80" s="162">
        <f>SUMIF('20211231调整分录'!D:D,'20211231'!A80,'20211231调整分录'!G:G)</f>
        <v>0</v>
      </c>
      <c r="BE80" s="163">
        <f t="shared" si="6"/>
        <v>0</v>
      </c>
    </row>
    <row r="81" spans="1:57" ht="18" customHeight="1">
      <c r="A81" s="44" t="s">
        <v>398</v>
      </c>
      <c r="B81" s="44" t="s">
        <v>70</v>
      </c>
      <c r="C81" s="19"/>
      <c r="D81" s="169">
        <f>'[1]TB-本期 (2)'!$D$84</f>
        <v>402192.55</v>
      </c>
      <c r="BB81" s="162">
        <f t="shared" si="5"/>
        <v>402192.55</v>
      </c>
      <c r="BC81" s="162">
        <f>SUMIF('20211231调整分录'!D:D,'20211231'!A81,'20211231调整分录'!F:F)</f>
        <v>0</v>
      </c>
      <c r="BD81" s="162">
        <f>SUMIF('20211231调整分录'!D:D,'20211231'!A81,'20211231调整分录'!G:G)</f>
        <v>100</v>
      </c>
      <c r="BE81" s="163">
        <f t="shared" si="6"/>
        <v>402292.55</v>
      </c>
    </row>
    <row r="82" spans="1:57" ht="18" customHeight="1">
      <c r="A82" s="44" t="s">
        <v>399</v>
      </c>
      <c r="B82" s="44" t="s">
        <v>71</v>
      </c>
      <c r="C82" s="19"/>
      <c r="D82" s="169">
        <f>'[1]TB-本期 (2)'!$D$85</f>
        <v>39625.19</v>
      </c>
      <c r="BB82" s="162">
        <f t="shared" si="5"/>
        <v>39625.19</v>
      </c>
      <c r="BC82" s="162">
        <f>SUMIF('20211231调整分录'!D:D,'20211231'!A82,'20211231调整分录'!F:F)</f>
        <v>0</v>
      </c>
      <c r="BD82" s="162">
        <f>SUMIF('20211231调整分录'!D:D,'20211231'!A82,'20211231调整分录'!G:G)</f>
        <v>0</v>
      </c>
      <c r="BE82" s="163">
        <f t="shared" si="6"/>
        <v>39625.19</v>
      </c>
    </row>
    <row r="83" spans="1:57" ht="18" customHeight="1">
      <c r="A83" s="44" t="s">
        <v>400</v>
      </c>
      <c r="B83" s="44" t="s">
        <v>72</v>
      </c>
      <c r="C83" s="19"/>
      <c r="D83" s="169">
        <f>'[1]TB-本期 (2)'!$D$86</f>
        <v>397224.9</v>
      </c>
      <c r="BB83" s="162">
        <f t="shared" si="5"/>
        <v>397224.9</v>
      </c>
      <c r="BC83" s="162">
        <f>SUMIF('20211231调整分录'!D:D,'20211231'!A83,'20211231调整分录'!F:F)</f>
        <v>0</v>
      </c>
      <c r="BD83" s="162">
        <f>SUMIF('20211231调整分录'!D:D,'20211231'!A83,'20211231调整分录'!G:G)</f>
        <v>0</v>
      </c>
      <c r="BE83" s="163">
        <f t="shared" si="6"/>
        <v>397224.9</v>
      </c>
    </row>
    <row r="84" spans="1:57" ht="18" customHeight="1">
      <c r="A84" s="44" t="s">
        <v>401</v>
      </c>
      <c r="B84" s="44" t="s">
        <v>73</v>
      </c>
      <c r="C84" s="19"/>
      <c r="D84" s="169"/>
      <c r="BB84" s="162">
        <f t="shared" si="5"/>
        <v>0</v>
      </c>
      <c r="BC84" s="162">
        <f>SUMIF('20211231调整分录'!D:D,'20211231'!A84,'20211231调整分录'!F:F)</f>
        <v>0</v>
      </c>
      <c r="BD84" s="162">
        <f>SUMIF('20211231调整分录'!D:D,'20211231'!A84,'20211231调整分录'!G:G)</f>
        <v>0</v>
      </c>
      <c r="BE84" s="163">
        <f t="shared" si="6"/>
        <v>0</v>
      </c>
    </row>
    <row r="85" spans="1:57" ht="18" customHeight="1">
      <c r="A85" s="44" t="s">
        <v>402</v>
      </c>
      <c r="B85" s="44" t="s">
        <v>74</v>
      </c>
      <c r="C85" s="19"/>
      <c r="D85" s="169"/>
      <c r="BB85" s="162">
        <f t="shared" si="5"/>
        <v>0</v>
      </c>
      <c r="BC85" s="162">
        <f>SUMIF('20211231调整分录'!D:D,'20211231'!A85,'20211231调整分录'!F:F)</f>
        <v>0</v>
      </c>
      <c r="BD85" s="162">
        <f>SUMIF('20211231调整分录'!D:D,'20211231'!A85,'20211231调整分录'!G:G)</f>
        <v>0</v>
      </c>
      <c r="BE85" s="163">
        <f t="shared" si="6"/>
        <v>0</v>
      </c>
    </row>
    <row r="86" spans="1:57" ht="18" customHeight="1">
      <c r="A86" s="44" t="s">
        <v>403</v>
      </c>
      <c r="B86" s="44" t="s">
        <v>75</v>
      </c>
      <c r="C86" s="19"/>
      <c r="D86" s="169"/>
      <c r="BB86" s="162">
        <f t="shared" si="5"/>
        <v>0</v>
      </c>
      <c r="BC86" s="162">
        <f>SUMIF('20211231调整分录'!D:D,'20211231'!A86,'20211231调整分录'!F:F)</f>
        <v>0</v>
      </c>
      <c r="BD86" s="162">
        <f>SUMIF('20211231调整分录'!D:D,'20211231'!A86,'20211231调整分录'!G:G)</f>
        <v>0</v>
      </c>
      <c r="BE86" s="163">
        <f t="shared" si="6"/>
        <v>0</v>
      </c>
    </row>
    <row r="87" spans="1:57" ht="18" customHeight="1">
      <c r="A87" s="44" t="s">
        <v>404</v>
      </c>
      <c r="B87" s="44" t="s">
        <v>76</v>
      </c>
      <c r="C87" s="19"/>
      <c r="D87" s="169"/>
      <c r="BB87" s="162">
        <f t="shared" si="5"/>
        <v>0</v>
      </c>
      <c r="BC87" s="162">
        <f>SUMIF('20211231调整分录'!D:D,'20211231'!A87,'20211231调整分录'!F:F)</f>
        <v>0</v>
      </c>
      <c r="BD87" s="162">
        <f>SUMIF('20211231调整分录'!D:D,'20211231'!A87,'20211231调整分录'!G:G)</f>
        <v>0</v>
      </c>
      <c r="BE87" s="163">
        <f t="shared" si="6"/>
        <v>0</v>
      </c>
    </row>
    <row r="88" spans="1:57" ht="18" customHeight="1">
      <c r="A88" s="44" t="s">
        <v>405</v>
      </c>
      <c r="B88" s="44" t="s">
        <v>77</v>
      </c>
      <c r="C88" s="19"/>
      <c r="D88" s="169"/>
      <c r="BB88" s="162">
        <f t="shared" si="5"/>
        <v>0</v>
      </c>
      <c r="BC88" s="162">
        <f>SUMIF('20211231调整分录'!D:D,'20211231'!A88,'20211231调整分录'!F:F)</f>
        <v>0</v>
      </c>
      <c r="BD88" s="162">
        <f>SUMIF('20211231调整分录'!D:D,'20211231'!A88,'20211231调整分录'!G:G)</f>
        <v>0</v>
      </c>
      <c r="BE88" s="163">
        <f t="shared" si="6"/>
        <v>0</v>
      </c>
    </row>
    <row r="89" spans="1:57" ht="18" customHeight="1">
      <c r="A89" s="177" t="s">
        <v>78</v>
      </c>
      <c r="B89" s="177" t="s">
        <v>78</v>
      </c>
      <c r="C89" s="165"/>
      <c r="D89" s="171">
        <f>SUM(D68:D88)</f>
        <v>1298131.3399999999</v>
      </c>
      <c r="BA89" s="191"/>
      <c r="BB89" s="192">
        <f t="shared" si="5"/>
        <v>1298131.3399999999</v>
      </c>
      <c r="BC89" s="192">
        <f>SUM(BC68:BC88)</f>
        <v>0</v>
      </c>
      <c r="BD89" s="192">
        <f>SUM(BD68:BD88)</f>
        <v>100</v>
      </c>
      <c r="BE89" s="195">
        <f t="shared" si="6"/>
        <v>1298231.3399999999</v>
      </c>
    </row>
    <row r="90" spans="1:57" ht="18" customHeight="1">
      <c r="A90" s="43" t="s">
        <v>79</v>
      </c>
      <c r="B90" s="43" t="s">
        <v>79</v>
      </c>
      <c r="C90" s="19"/>
      <c r="D90" s="169"/>
      <c r="BB90" s="162">
        <f t="shared" si="5"/>
        <v>0</v>
      </c>
      <c r="BC90" s="162">
        <f>SUMIF('20211231调整分录'!D:D,'20211231'!A90,'20211231调整分录'!F:F)</f>
        <v>0</v>
      </c>
      <c r="BD90" s="162">
        <f>SUMIF('20211231调整分录'!D:D,'20211231'!A90,'20211231调整分录'!G:G)</f>
        <v>0</v>
      </c>
      <c r="BE90" s="163">
        <f t="shared" si="6"/>
        <v>0</v>
      </c>
    </row>
    <row r="91" spans="1:57" ht="18" customHeight="1">
      <c r="A91" s="44" t="s">
        <v>80</v>
      </c>
      <c r="B91" s="44" t="s">
        <v>80</v>
      </c>
      <c r="C91" s="19"/>
      <c r="D91" s="169"/>
      <c r="BB91" s="162">
        <f t="shared" si="5"/>
        <v>0</v>
      </c>
      <c r="BC91" s="162">
        <f>SUMIF('20211231调整分录'!D:D,'20211231'!A91,'20211231调整分录'!F:F)</f>
        <v>0</v>
      </c>
      <c r="BD91" s="162">
        <f>SUMIF('20211231调整分录'!D:D,'20211231'!A91,'20211231调整分录'!G:G)</f>
        <v>0</v>
      </c>
      <c r="BE91" s="163">
        <f t="shared" si="6"/>
        <v>0</v>
      </c>
    </row>
    <row r="92" spans="1:57" ht="18" customHeight="1">
      <c r="A92" s="44" t="s">
        <v>406</v>
      </c>
      <c r="B92" s="44" t="s">
        <v>81</v>
      </c>
      <c r="C92" s="19"/>
      <c r="D92" s="169"/>
      <c r="BB92" s="162">
        <f t="shared" si="5"/>
        <v>0</v>
      </c>
      <c r="BC92" s="162">
        <f>SUMIF('20211231调整分录'!D:D,'20211231'!A92,'20211231调整分录'!F:F)</f>
        <v>0</v>
      </c>
      <c r="BD92" s="162">
        <f>SUMIF('20211231调整分录'!D:D,'20211231'!A92,'20211231调整分录'!G:G)</f>
        <v>0</v>
      </c>
      <c r="BE92" s="163">
        <f t="shared" si="6"/>
        <v>0</v>
      </c>
    </row>
    <row r="93" spans="1:57" ht="18" customHeight="1">
      <c r="A93" s="44" t="s">
        <v>407</v>
      </c>
      <c r="B93" s="44" t="s">
        <v>82</v>
      </c>
      <c r="C93" s="19"/>
      <c r="D93" s="169"/>
      <c r="BB93" s="162">
        <f t="shared" si="5"/>
        <v>0</v>
      </c>
      <c r="BC93" s="162">
        <f>SUMIF('20211231调整分录'!D:D,'20211231'!A93,'20211231调整分录'!F:F)</f>
        <v>0</v>
      </c>
      <c r="BD93" s="162">
        <f>SUMIF('20211231调整分录'!D:D,'20211231'!A93,'20211231调整分录'!G:G)</f>
        <v>0</v>
      </c>
      <c r="BE93" s="163">
        <f t="shared" si="6"/>
        <v>0</v>
      </c>
    </row>
    <row r="94" spans="1:57" ht="18" customHeight="1">
      <c r="A94" s="44" t="s">
        <v>408</v>
      </c>
      <c r="B94" s="44" t="s">
        <v>83</v>
      </c>
      <c r="C94" s="19"/>
      <c r="D94" s="169"/>
      <c r="BB94" s="162">
        <f t="shared" si="5"/>
        <v>0</v>
      </c>
      <c r="BC94" s="162">
        <f>SUMIF('20211231调整分录'!D:D,'20211231'!A94,'20211231调整分录'!F:F)</f>
        <v>0</v>
      </c>
      <c r="BD94" s="162">
        <f>SUMIF('20211231调整分录'!D:D,'20211231'!A94,'20211231调整分录'!G:G)</f>
        <v>0</v>
      </c>
      <c r="BE94" s="163">
        <f t="shared" si="6"/>
        <v>0</v>
      </c>
    </row>
    <row r="95" spans="1:57" ht="18" customHeight="1">
      <c r="A95" s="44" t="s">
        <v>409</v>
      </c>
      <c r="B95" s="44" t="s">
        <v>84</v>
      </c>
      <c r="C95" s="19"/>
      <c r="D95" s="169"/>
      <c r="BB95" s="162">
        <f t="shared" si="5"/>
        <v>0</v>
      </c>
      <c r="BC95" s="162">
        <f>SUMIF('20211231调整分录'!D:D,'20211231'!A95,'20211231调整分录'!F:F)</f>
        <v>0</v>
      </c>
      <c r="BD95" s="162">
        <f>SUMIF('20211231调整分录'!D:D,'20211231'!A95,'20211231调整分录'!G:G)</f>
        <v>0</v>
      </c>
      <c r="BE95" s="163">
        <f t="shared" si="6"/>
        <v>0</v>
      </c>
    </row>
    <row r="96" spans="1:57" ht="18" customHeight="1">
      <c r="A96" s="44" t="s">
        <v>410</v>
      </c>
      <c r="B96" s="44" t="s">
        <v>85</v>
      </c>
      <c r="C96" s="19"/>
      <c r="D96" s="169"/>
      <c r="BB96" s="162">
        <f t="shared" si="5"/>
        <v>0</v>
      </c>
      <c r="BC96" s="162">
        <f>SUMIF('20211231调整分录'!D:D,'20211231'!A96,'20211231调整分录'!F:F)</f>
        <v>0</v>
      </c>
      <c r="BD96" s="162">
        <f>SUMIF('20211231调整分录'!D:D,'20211231'!A96,'20211231调整分录'!G:G)</f>
        <v>0</v>
      </c>
      <c r="BE96" s="163">
        <f t="shared" si="6"/>
        <v>0</v>
      </c>
    </row>
    <row r="97" spans="1:57" ht="18" customHeight="1">
      <c r="A97" s="44" t="s">
        <v>411</v>
      </c>
      <c r="B97" s="44" t="s">
        <v>86</v>
      </c>
      <c r="C97" s="19"/>
      <c r="D97" s="169"/>
      <c r="BB97" s="162">
        <f t="shared" si="5"/>
        <v>0</v>
      </c>
      <c r="BC97" s="162">
        <f>SUMIF('20211231调整分录'!D:D,'20211231'!A97,'20211231调整分录'!F:F)</f>
        <v>0</v>
      </c>
      <c r="BD97" s="162">
        <f>SUMIF('20211231调整分录'!D:D,'20211231'!A97,'20211231调整分录'!G:G)</f>
        <v>0</v>
      </c>
      <c r="BE97" s="163">
        <f t="shared" si="6"/>
        <v>0</v>
      </c>
    </row>
    <row r="98" spans="1:57" ht="18" customHeight="1">
      <c r="A98" s="44" t="s">
        <v>412</v>
      </c>
      <c r="B98" s="44" t="s">
        <v>87</v>
      </c>
      <c r="C98" s="19"/>
      <c r="D98" s="169"/>
      <c r="BB98" s="162">
        <f t="shared" si="5"/>
        <v>0</v>
      </c>
      <c r="BC98" s="162">
        <f>SUMIF('20211231调整分录'!D:D,'20211231'!A98,'20211231调整分录'!F:F)</f>
        <v>0</v>
      </c>
      <c r="BD98" s="162">
        <f>SUMIF('20211231调整分录'!D:D,'20211231'!A98,'20211231调整分录'!G:G)</f>
        <v>0</v>
      </c>
      <c r="BE98" s="163">
        <f t="shared" si="6"/>
        <v>0</v>
      </c>
    </row>
    <row r="99" spans="1:57" ht="18" customHeight="1">
      <c r="A99" s="44" t="s">
        <v>413</v>
      </c>
      <c r="B99" s="44" t="s">
        <v>88</v>
      </c>
      <c r="C99" s="19"/>
      <c r="D99" s="169"/>
      <c r="BB99" s="162">
        <f t="shared" si="5"/>
        <v>0</v>
      </c>
      <c r="BC99" s="162">
        <f>SUMIF('20211231调整分录'!D:D,'20211231'!A99,'20211231调整分录'!F:F)</f>
        <v>0</v>
      </c>
      <c r="BD99" s="162">
        <f>SUMIF('20211231调整分录'!D:D,'20211231'!A99,'20211231调整分录'!G:G)</f>
        <v>0</v>
      </c>
      <c r="BE99" s="163">
        <f t="shared" si="6"/>
        <v>0</v>
      </c>
    </row>
    <row r="100" spans="1:57" ht="18" customHeight="1">
      <c r="A100" s="44" t="s">
        <v>414</v>
      </c>
      <c r="B100" s="44" t="s">
        <v>89</v>
      </c>
      <c r="C100" s="19"/>
      <c r="D100" s="169"/>
      <c r="BB100" s="162">
        <f t="shared" si="5"/>
        <v>0</v>
      </c>
      <c r="BC100" s="162">
        <f>SUMIF('20211231调整分录'!D:D,'20211231'!A100,'20211231调整分录'!F:F)</f>
        <v>0</v>
      </c>
      <c r="BD100" s="162">
        <f>SUMIF('20211231调整分录'!D:D,'20211231'!A100,'20211231调整分录'!G:G)</f>
        <v>0</v>
      </c>
      <c r="BE100" s="163">
        <f t="shared" si="6"/>
        <v>0</v>
      </c>
    </row>
    <row r="101" spans="1:57" ht="18" customHeight="1">
      <c r="A101" s="44" t="s">
        <v>415</v>
      </c>
      <c r="B101" s="44" t="s">
        <v>90</v>
      </c>
      <c r="C101" s="19"/>
      <c r="D101" s="169"/>
      <c r="BB101" s="162">
        <f t="shared" si="5"/>
        <v>0</v>
      </c>
      <c r="BC101" s="162">
        <f>SUMIF('20211231调整分录'!D:D,'20211231'!A101,'20211231调整分录'!F:F)</f>
        <v>0</v>
      </c>
      <c r="BD101" s="162">
        <f>SUMIF('20211231调整分录'!D:D,'20211231'!A101,'20211231调整分录'!G:G)</f>
        <v>0</v>
      </c>
      <c r="BE101" s="163">
        <f t="shared" si="6"/>
        <v>0</v>
      </c>
    </row>
    <row r="102" spans="1:57" ht="18" customHeight="1">
      <c r="A102" s="177" t="s">
        <v>91</v>
      </c>
      <c r="B102" s="177" t="s">
        <v>91</v>
      </c>
      <c r="C102" s="165"/>
      <c r="D102" s="171">
        <f>SUM(D91:D93,D96:D101)</f>
        <v>0</v>
      </c>
      <c r="BA102" s="191"/>
      <c r="BB102" s="192">
        <f t="shared" ref="BB102:BE102" si="7">SUM(BB91:BB93,BB96:BB101)</f>
        <v>0</v>
      </c>
      <c r="BC102" s="192">
        <f t="shared" si="7"/>
        <v>0</v>
      </c>
      <c r="BD102" s="192">
        <f t="shared" si="7"/>
        <v>0</v>
      </c>
      <c r="BE102" s="192">
        <f t="shared" si="7"/>
        <v>0</v>
      </c>
    </row>
    <row r="103" spans="1:57" ht="18" customHeight="1">
      <c r="A103" s="177" t="s">
        <v>92</v>
      </c>
      <c r="B103" s="177" t="s">
        <v>92</v>
      </c>
      <c r="C103" s="165"/>
      <c r="D103" s="171">
        <f>D89+D102</f>
        <v>1298131.3399999999</v>
      </c>
      <c r="BA103" s="191"/>
      <c r="BB103" s="192">
        <f t="shared" si="5"/>
        <v>1298131.3399999999</v>
      </c>
      <c r="BC103" s="192">
        <f t="shared" ref="BC103" si="8">BC89+BC102</f>
        <v>0</v>
      </c>
      <c r="BD103" s="192">
        <f>BD89+BD102</f>
        <v>100</v>
      </c>
      <c r="BE103" s="195">
        <f t="shared" si="6"/>
        <v>1298231.3399999999</v>
      </c>
    </row>
    <row r="104" spans="1:57" ht="18" customHeight="1">
      <c r="A104" s="43" t="s">
        <v>93</v>
      </c>
      <c r="B104" s="43" t="s">
        <v>93</v>
      </c>
      <c r="C104" s="19"/>
      <c r="D104" s="169"/>
      <c r="BB104" s="162">
        <f t="shared" si="5"/>
        <v>0</v>
      </c>
      <c r="BC104" s="162">
        <f>SUMIF('20211231调整分录'!D:D,'20211231'!A104,'20211231调整分录'!F:F)</f>
        <v>0</v>
      </c>
      <c r="BD104" s="162">
        <f>SUMIF('20211231调整分录'!D:D,'20211231'!A104,'20211231调整分录'!G:G)</f>
        <v>0</v>
      </c>
      <c r="BE104" s="163">
        <f t="shared" si="6"/>
        <v>0</v>
      </c>
    </row>
    <row r="105" spans="1:57" ht="18" customHeight="1">
      <c r="A105" s="44" t="s">
        <v>416</v>
      </c>
      <c r="B105" s="44" t="s">
        <v>94</v>
      </c>
      <c r="C105" s="19"/>
      <c r="D105" s="169"/>
      <c r="BB105" s="162">
        <f t="shared" si="5"/>
        <v>0</v>
      </c>
      <c r="BC105" s="162">
        <f>SUMIF('20211231调整分录'!D:D,'20211231'!A105,'20211231调整分录'!F:F)</f>
        <v>0</v>
      </c>
      <c r="BD105" s="162">
        <f>SUMIF('20211231调整分录'!D:D,'20211231'!A105,'20211231调整分录'!G:G)</f>
        <v>0</v>
      </c>
      <c r="BE105" s="163">
        <f t="shared" si="6"/>
        <v>0</v>
      </c>
    </row>
    <row r="106" spans="1:57" ht="18" customHeight="1">
      <c r="A106" s="44" t="s">
        <v>417</v>
      </c>
      <c r="B106" s="44" t="s">
        <v>95</v>
      </c>
      <c r="C106" s="19"/>
      <c r="D106" s="169"/>
      <c r="BB106" s="162">
        <f t="shared" si="5"/>
        <v>0</v>
      </c>
      <c r="BC106" s="162">
        <f>SUMIF('20211231调整分录'!D:D,'20211231'!A106,'20211231调整分录'!F:F)</f>
        <v>0</v>
      </c>
      <c r="BD106" s="162">
        <f>SUMIF('20211231调整分录'!D:D,'20211231'!A106,'20211231调整分录'!G:G)</f>
        <v>0</v>
      </c>
      <c r="BE106" s="163">
        <f t="shared" si="6"/>
        <v>0</v>
      </c>
    </row>
    <row r="107" spans="1:57" ht="18" customHeight="1">
      <c r="A107" s="44" t="s">
        <v>408</v>
      </c>
      <c r="B107" s="44" t="s">
        <v>83</v>
      </c>
      <c r="C107" s="19"/>
      <c r="D107" s="169"/>
      <c r="BB107" s="162">
        <f t="shared" si="5"/>
        <v>0</v>
      </c>
      <c r="BC107" s="162">
        <f>SUMIF('20211231调整分录'!D:D,'20211231'!A107,'20211231调整分录'!F:F)</f>
        <v>0</v>
      </c>
      <c r="BD107" s="162">
        <f>SUMIF('20211231调整分录'!D:D,'20211231'!A107,'20211231调整分录'!G:G)</f>
        <v>0</v>
      </c>
      <c r="BE107" s="163">
        <f t="shared" si="6"/>
        <v>0</v>
      </c>
    </row>
    <row r="108" spans="1:57" ht="18" customHeight="1">
      <c r="A108" s="44" t="s">
        <v>409</v>
      </c>
      <c r="B108" s="44" t="s">
        <v>96</v>
      </c>
      <c r="C108" s="19"/>
      <c r="D108" s="169"/>
      <c r="BB108" s="162">
        <f t="shared" si="5"/>
        <v>0</v>
      </c>
      <c r="BC108" s="162">
        <f>SUMIF('20211231调整分录'!D:D,'20211231'!A108,'20211231调整分录'!F:F)</f>
        <v>0</v>
      </c>
      <c r="BD108" s="162">
        <f>SUMIF('20211231调整分录'!D:D,'20211231'!A108,'20211231调整分录'!G:G)</f>
        <v>0</v>
      </c>
      <c r="BE108" s="163">
        <f t="shared" si="6"/>
        <v>0</v>
      </c>
    </row>
    <row r="109" spans="1:57" ht="18" customHeight="1">
      <c r="A109" s="44" t="s">
        <v>418</v>
      </c>
      <c r="B109" s="44" t="s">
        <v>97</v>
      </c>
      <c r="C109" s="19"/>
      <c r="D109" s="169"/>
      <c r="BB109" s="162">
        <f t="shared" si="5"/>
        <v>0</v>
      </c>
      <c r="BC109" s="162">
        <f>SUMIF('20211231调整分录'!D:D,'20211231'!A109,'20211231调整分录'!F:F)</f>
        <v>0</v>
      </c>
      <c r="BD109" s="162">
        <f>SUMIF('20211231调整分录'!D:D,'20211231'!A109,'20211231调整分录'!G:G)</f>
        <v>0</v>
      </c>
      <c r="BE109" s="163">
        <f t="shared" si="6"/>
        <v>0</v>
      </c>
    </row>
    <row r="110" spans="1:57" ht="18" customHeight="1">
      <c r="A110" s="44" t="s">
        <v>471</v>
      </c>
      <c r="B110" s="44" t="s">
        <v>98</v>
      </c>
      <c r="C110" s="19"/>
      <c r="D110" s="169"/>
      <c r="BB110" s="162">
        <f t="shared" si="5"/>
        <v>0</v>
      </c>
      <c r="BC110" s="162">
        <f>SUMIF('20211231调整分录'!D:D,'20211231'!A110,'20211231调整分录'!F:F)</f>
        <v>0</v>
      </c>
      <c r="BD110" s="162">
        <f>SUMIF('20211231调整分录'!D:D,'20211231'!A110,'20211231调整分录'!G:G)</f>
        <v>0</v>
      </c>
      <c r="BE110" s="163">
        <f t="shared" si="6"/>
        <v>0</v>
      </c>
    </row>
    <row r="111" spans="1:57" ht="18" customHeight="1">
      <c r="A111" s="44" t="s">
        <v>419</v>
      </c>
      <c r="B111" s="44" t="s">
        <v>99</v>
      </c>
      <c r="C111" s="19"/>
      <c r="D111" s="169"/>
      <c r="BB111" s="162">
        <f t="shared" si="5"/>
        <v>0</v>
      </c>
      <c r="BC111" s="162">
        <f>SUMIF('20211231调整分录'!D:D,'20211231'!A111,'20211231调整分录'!F:F)</f>
        <v>0</v>
      </c>
      <c r="BD111" s="162">
        <f>SUMIF('20211231调整分录'!D:D,'20211231'!A111,'20211231调整分录'!G:G)</f>
        <v>0</v>
      </c>
      <c r="BE111" s="163">
        <f t="shared" si="6"/>
        <v>0</v>
      </c>
    </row>
    <row r="112" spans="1:57" ht="18" customHeight="1">
      <c r="A112" s="44" t="s">
        <v>420</v>
      </c>
      <c r="B112" s="44" t="s">
        <v>100</v>
      </c>
      <c r="C112" s="19"/>
      <c r="D112" s="169"/>
      <c r="BB112" s="162">
        <f t="shared" si="5"/>
        <v>0</v>
      </c>
      <c r="BC112" s="162">
        <f>SUMIF('20211231调整分录'!D:D,'20211231'!A112,'20211231调整分录'!F:F)</f>
        <v>0</v>
      </c>
      <c r="BD112" s="162">
        <f>SUMIF('20211231调整分录'!D:D,'20211231'!A112,'20211231调整分录'!G:G)</f>
        <v>0</v>
      </c>
      <c r="BE112" s="163">
        <f t="shared" si="6"/>
        <v>0</v>
      </c>
    </row>
    <row r="113" spans="1:58" ht="18" customHeight="1">
      <c r="A113" s="44" t="s">
        <v>421</v>
      </c>
      <c r="B113" s="44" t="s">
        <v>101</v>
      </c>
      <c r="C113" s="19"/>
      <c r="D113" s="169">
        <f>'[1]TB-本期 (2)'!$D$118</f>
        <v>459302.64</v>
      </c>
      <c r="BB113" s="162">
        <f t="shared" si="5"/>
        <v>459302.64</v>
      </c>
      <c r="BC113" s="162">
        <f>SUMIF('20211231调整分录'!D:D,'20211231'!A113,'20211231调整分录'!F:F)</f>
        <v>0</v>
      </c>
      <c r="BD113" s="162">
        <f>SUMIF('20211231调整分录'!D:D,'20211231'!A113,'20211231调整分录'!G:G)</f>
        <v>0</v>
      </c>
      <c r="BE113" s="163">
        <f t="shared" si="6"/>
        <v>459302.64</v>
      </c>
    </row>
    <row r="114" spans="1:58" ht="18" customHeight="1">
      <c r="A114" s="44" t="s">
        <v>422</v>
      </c>
      <c r="B114" s="44" t="s">
        <v>102</v>
      </c>
      <c r="C114" s="19"/>
      <c r="D114" s="169"/>
      <c r="BB114" s="162">
        <f t="shared" si="5"/>
        <v>0</v>
      </c>
      <c r="BC114" s="162">
        <f>SUMIF('20211231调整分录'!D:D,'20211231'!A114,'20211231调整分录'!F:F)</f>
        <v>0</v>
      </c>
      <c r="BD114" s="162">
        <f>SUMIF('20211231调整分录'!D:D,'20211231'!A114,'20211231调整分录'!G:G)</f>
        <v>0</v>
      </c>
      <c r="BE114" s="163">
        <f t="shared" si="6"/>
        <v>0</v>
      </c>
    </row>
    <row r="115" spans="1:58" ht="18" customHeight="1">
      <c r="A115" s="44" t="s">
        <v>423</v>
      </c>
      <c r="B115" s="44" t="s">
        <v>103</v>
      </c>
      <c r="C115" s="19"/>
      <c r="D115" s="169">
        <f>'[1]TB-本期 (2)'!$D$120</f>
        <v>648992.76</v>
      </c>
      <c r="BB115" s="162">
        <f t="shared" si="5"/>
        <v>648992.76</v>
      </c>
      <c r="BC115" s="162">
        <f>BC183</f>
        <v>100</v>
      </c>
      <c r="BD115" s="162">
        <f>BD183</f>
        <v>1000000</v>
      </c>
      <c r="BE115" s="163">
        <f t="shared" si="6"/>
        <v>1648892.76</v>
      </c>
    </row>
    <row r="116" spans="1:58" ht="18" customHeight="1">
      <c r="A116" s="179" t="s">
        <v>424</v>
      </c>
      <c r="B116" s="179" t="s">
        <v>104</v>
      </c>
      <c r="C116" s="165"/>
      <c r="D116" s="180">
        <f>SUM(D105:D106,D109,D111:D115)-D110</f>
        <v>1108295.3999999999</v>
      </c>
      <c r="BA116" s="191"/>
      <c r="BB116" s="192">
        <f t="shared" si="5"/>
        <v>1108295.3999999999</v>
      </c>
      <c r="BC116" s="192">
        <f t="shared" ref="BC116:BD116" si="9">SUM(BC105:BC106,BC109,BC111:BC115)-BC110</f>
        <v>100</v>
      </c>
      <c r="BD116" s="192">
        <f t="shared" si="9"/>
        <v>1000000</v>
      </c>
      <c r="BE116" s="195">
        <f t="shared" si="6"/>
        <v>2108195.4</v>
      </c>
    </row>
    <row r="117" spans="1:58" ht="18" customHeight="1">
      <c r="A117" s="44" t="s">
        <v>425</v>
      </c>
      <c r="B117" s="44" t="s">
        <v>105</v>
      </c>
      <c r="C117" s="19"/>
      <c r="D117" s="169"/>
      <c r="BB117" s="162">
        <f t="shared" si="5"/>
        <v>0</v>
      </c>
      <c r="BC117" s="162">
        <f>SUMIF('20211231调整分录'!D:D,'20211231'!A117,'20211231调整分录'!F:F)</f>
        <v>0</v>
      </c>
      <c r="BD117" s="162">
        <f>SUMIF('20211231调整分录'!D:D,'20211231'!A117,'20211231调整分录'!G:G)</f>
        <v>0</v>
      </c>
      <c r="BE117" s="163">
        <f t="shared" si="6"/>
        <v>0</v>
      </c>
    </row>
    <row r="118" spans="1:58" ht="18" customHeight="1">
      <c r="A118" s="177" t="s">
        <v>106</v>
      </c>
      <c r="B118" s="177" t="s">
        <v>106</v>
      </c>
      <c r="C118" s="165"/>
      <c r="D118" s="171">
        <f>D116+D117</f>
        <v>1108295.3999999999</v>
      </c>
      <c r="BA118" s="191"/>
      <c r="BB118" s="192">
        <f t="shared" si="5"/>
        <v>1108295.3999999999</v>
      </c>
      <c r="BC118" s="192">
        <f t="shared" ref="BC118:BD118" si="10">BC116+BC117</f>
        <v>100</v>
      </c>
      <c r="BD118" s="192">
        <f t="shared" si="10"/>
        <v>1000000</v>
      </c>
      <c r="BE118" s="195">
        <f t="shared" si="6"/>
        <v>2108195.4</v>
      </c>
    </row>
    <row r="119" spans="1:58" ht="18" customHeight="1" thickBot="1">
      <c r="A119" s="178" t="s">
        <v>107</v>
      </c>
      <c r="B119" s="178" t="s">
        <v>107</v>
      </c>
      <c r="C119" s="175" t="s">
        <v>50</v>
      </c>
      <c r="D119" s="176">
        <f>D103+D118</f>
        <v>2406426.7399999998</v>
      </c>
      <c r="BA119" s="191"/>
      <c r="BB119" s="192">
        <f t="shared" si="5"/>
        <v>2406426.7399999998</v>
      </c>
      <c r="BC119" s="192">
        <f t="shared" ref="BC119:BD119" si="11">BC103+BC118</f>
        <v>100</v>
      </c>
      <c r="BD119" s="192">
        <f t="shared" si="11"/>
        <v>1000100</v>
      </c>
      <c r="BE119" s="195">
        <f t="shared" si="6"/>
        <v>3406426.7399999998</v>
      </c>
      <c r="BF119" s="163">
        <f>D119-'[1]TB-本期 (2)'!$D$124</f>
        <v>0</v>
      </c>
    </row>
    <row r="120" spans="1:58" s="187" customFormat="1" ht="18" customHeight="1">
      <c r="A120" s="184"/>
      <c r="B120" s="184"/>
      <c r="C120" s="185"/>
      <c r="D120" s="186"/>
      <c r="BB120" s="162">
        <f t="shared" si="5"/>
        <v>0</v>
      </c>
      <c r="BC120" s="162">
        <f>SUMIF('20211231调整分录'!D:D,'20211231'!A120,'20211231调整分录'!F:F)</f>
        <v>0</v>
      </c>
      <c r="BD120" s="162">
        <f>SUMIF('20211231调整分录'!D:D,'20211231'!A120,'20211231调整分录'!G:G)</f>
        <v>0</v>
      </c>
    </row>
    <row r="121" spans="1:58" s="187" customFormat="1" ht="18" customHeight="1">
      <c r="A121" s="184"/>
      <c r="B121" s="184"/>
      <c r="C121" s="185"/>
      <c r="D121" s="186"/>
      <c r="BB121" s="162">
        <f t="shared" si="5"/>
        <v>0</v>
      </c>
      <c r="BC121" s="162">
        <f>SUMIF('20211231调整分录'!D:D,'20211231'!A121,'20211231调整分录'!F:F)</f>
        <v>0</v>
      </c>
      <c r="BD121" s="162">
        <f>SUMIF('20211231调整分录'!D:D,'20211231'!A121,'20211231调整分录'!G:G)</f>
        <v>0</v>
      </c>
    </row>
    <row r="122" spans="1:58" ht="18" customHeight="1">
      <c r="A122" s="181" t="s">
        <v>115</v>
      </c>
      <c r="B122" s="181" t="s">
        <v>115</v>
      </c>
      <c r="C122" s="182"/>
      <c r="D122" s="183">
        <f>SUM(D123:D126)</f>
        <v>28078936.620000001</v>
      </c>
      <c r="BA122" s="191"/>
      <c r="BB122" s="192">
        <f t="shared" si="5"/>
        <v>28078936.620000001</v>
      </c>
      <c r="BC122" s="192"/>
      <c r="BD122" s="192"/>
      <c r="BE122" s="191"/>
    </row>
    <row r="123" spans="1:58" ht="18" customHeight="1">
      <c r="A123" s="194" t="s">
        <v>486</v>
      </c>
      <c r="B123" s="62" t="s">
        <v>116</v>
      </c>
      <c r="C123" s="59"/>
      <c r="D123" s="173">
        <f>'[1]TB-本期 (2)'!$D$127</f>
        <v>28078936.620000001</v>
      </c>
      <c r="BB123" s="162">
        <f t="shared" si="5"/>
        <v>28078936.620000001</v>
      </c>
      <c r="BC123" s="162">
        <f>SUMIF('20211231调整分录'!D:D,'20211231'!A123,'20211231调整分录'!F:F)</f>
        <v>0</v>
      </c>
      <c r="BD123" s="162">
        <f>SUMIF('20211231调整分录'!D:D,'20211231'!A123,'20211231调整分录'!G:G)</f>
        <v>1000000</v>
      </c>
      <c r="BE123" s="163">
        <f>BB123+BD123-BC123</f>
        <v>29078936.620000001</v>
      </c>
    </row>
    <row r="124" spans="1:58" ht="18" customHeight="1">
      <c r="A124" s="62" t="s">
        <v>426</v>
      </c>
      <c r="B124" s="62" t="s">
        <v>117</v>
      </c>
      <c r="C124" s="59"/>
      <c r="D124" s="173"/>
      <c r="BB124" s="162">
        <f t="shared" si="5"/>
        <v>0</v>
      </c>
      <c r="BC124" s="162">
        <f>SUMIF('20211231调整分录'!D:D,'20211231'!A124,'20211231调整分录'!F:F)</f>
        <v>0</v>
      </c>
      <c r="BD124" s="162">
        <f>SUMIF('20211231调整分录'!D:D,'20211231'!A124,'20211231调整分录'!G:G)</f>
        <v>0</v>
      </c>
      <c r="BE124" s="163">
        <f t="shared" ref="BE124:BE126" si="12">BB124+BD124-BC124</f>
        <v>0</v>
      </c>
    </row>
    <row r="125" spans="1:58" ht="18" customHeight="1">
      <c r="A125" s="62" t="s">
        <v>427</v>
      </c>
      <c r="B125" s="62" t="s">
        <v>118</v>
      </c>
      <c r="C125" s="59"/>
      <c r="D125" s="173"/>
      <c r="BB125" s="162">
        <f t="shared" si="5"/>
        <v>0</v>
      </c>
      <c r="BC125" s="162">
        <f>SUMIF('20211231调整分录'!D:D,'20211231'!A125,'20211231调整分录'!F:F)</f>
        <v>0</v>
      </c>
      <c r="BD125" s="162">
        <f>SUMIF('20211231调整分录'!D:D,'20211231'!A125,'20211231调整分录'!G:G)</f>
        <v>0</v>
      </c>
      <c r="BE125" s="163">
        <f t="shared" si="12"/>
        <v>0</v>
      </c>
    </row>
    <row r="126" spans="1:58" ht="18" customHeight="1">
      <c r="A126" s="62" t="s">
        <v>428</v>
      </c>
      <c r="B126" s="62" t="s">
        <v>119</v>
      </c>
      <c r="C126" s="59"/>
      <c r="D126" s="173"/>
      <c r="BB126" s="162">
        <f t="shared" si="5"/>
        <v>0</v>
      </c>
      <c r="BC126" s="162">
        <f>SUMIF('20211231调整分录'!D:D,'20211231'!A126,'20211231调整分录'!F:F)</f>
        <v>0</v>
      </c>
      <c r="BD126" s="162">
        <f>SUMIF('20211231调整分录'!D:D,'20211231'!A126,'20211231调整分录'!G:G)</f>
        <v>0</v>
      </c>
      <c r="BE126" s="163">
        <f t="shared" si="12"/>
        <v>0</v>
      </c>
    </row>
    <row r="127" spans="1:58" ht="18" customHeight="1">
      <c r="A127" s="181" t="s">
        <v>120</v>
      </c>
      <c r="B127" s="181" t="s">
        <v>120</v>
      </c>
      <c r="C127" s="182"/>
      <c r="D127" s="183">
        <f>SUM(D128:D140)</f>
        <v>25707479.77</v>
      </c>
      <c r="BA127" s="191"/>
      <c r="BB127" s="192">
        <f t="shared" si="5"/>
        <v>25707479.77</v>
      </c>
      <c r="BC127" s="192"/>
      <c r="BD127" s="192"/>
      <c r="BE127" s="195">
        <f>BB127+BC127-BD127</f>
        <v>25707479.77</v>
      </c>
    </row>
    <row r="128" spans="1:58" ht="18" customHeight="1">
      <c r="A128" s="194" t="s">
        <v>487</v>
      </c>
      <c r="B128" s="62" t="s">
        <v>121</v>
      </c>
      <c r="C128" s="59"/>
      <c r="D128" s="173">
        <f>'[1]TB-本期 (2)'!$D$132</f>
        <v>6459729.4900000002</v>
      </c>
      <c r="BB128" s="162">
        <f t="shared" si="5"/>
        <v>6459729.4900000002</v>
      </c>
      <c r="BC128" s="162">
        <f>SUMIF('20211231调整分录'!D:D,'20211231'!A128,'20211231调整分录'!F:F)</f>
        <v>0</v>
      </c>
      <c r="BD128" s="162">
        <f>SUMIF('20211231调整分录'!D:D,'20211231'!A128,'20211231调整分录'!G:G)</f>
        <v>0</v>
      </c>
      <c r="BE128" s="163">
        <f t="shared" ref="BE128:BE142" si="13">BB128+BC128-BD128</f>
        <v>6459729.4900000002</v>
      </c>
    </row>
    <row r="129" spans="1:57" ht="18" customHeight="1">
      <c r="A129" s="62" t="s">
        <v>429</v>
      </c>
      <c r="B129" s="62" t="s">
        <v>122</v>
      </c>
      <c r="C129" s="59"/>
      <c r="D129" s="173"/>
      <c r="BB129" s="162">
        <f t="shared" si="5"/>
        <v>0</v>
      </c>
      <c r="BC129" s="162">
        <f>SUMIF('20211231调整分录'!D:D,'20211231'!A129,'20211231调整分录'!F:F)</f>
        <v>0</v>
      </c>
      <c r="BD129" s="162">
        <f>SUMIF('20211231调整分录'!D:D,'20211231'!A129,'20211231调整分录'!G:G)</f>
        <v>0</v>
      </c>
      <c r="BE129" s="163">
        <f t="shared" si="13"/>
        <v>0</v>
      </c>
    </row>
    <row r="130" spans="1:57" ht="18" customHeight="1">
      <c r="A130" s="62" t="s">
        <v>430</v>
      </c>
      <c r="B130" s="62" t="s">
        <v>123</v>
      </c>
      <c r="C130" s="59"/>
      <c r="D130" s="173"/>
      <c r="BB130" s="162">
        <f t="shared" si="5"/>
        <v>0</v>
      </c>
      <c r="BC130" s="162">
        <f>SUMIF('20211231调整分录'!D:D,'20211231'!A130,'20211231调整分录'!F:F)</f>
        <v>0</v>
      </c>
      <c r="BD130" s="162">
        <f>SUMIF('20211231调整分录'!D:D,'20211231'!A130,'20211231调整分录'!G:G)</f>
        <v>0</v>
      </c>
      <c r="BE130" s="163">
        <f t="shared" si="13"/>
        <v>0</v>
      </c>
    </row>
    <row r="131" spans="1:57" ht="18" customHeight="1">
      <c r="A131" s="62" t="s">
        <v>431</v>
      </c>
      <c r="B131" s="62" t="s">
        <v>124</v>
      </c>
      <c r="C131" s="59"/>
      <c r="D131" s="173"/>
      <c r="BB131" s="162">
        <f t="shared" si="5"/>
        <v>0</v>
      </c>
      <c r="BC131" s="162">
        <f>SUMIF('20211231调整分录'!D:D,'20211231'!A131,'20211231调整分录'!F:F)</f>
        <v>0</v>
      </c>
      <c r="BD131" s="162">
        <f>SUMIF('20211231调整分录'!D:D,'20211231'!A131,'20211231调整分录'!G:G)</f>
        <v>0</v>
      </c>
      <c r="BE131" s="163">
        <f t="shared" si="13"/>
        <v>0</v>
      </c>
    </row>
    <row r="132" spans="1:57" ht="18" customHeight="1">
      <c r="A132" s="62" t="s">
        <v>432</v>
      </c>
      <c r="B132" s="62" t="s">
        <v>125</v>
      </c>
      <c r="C132" s="59"/>
      <c r="D132" s="173"/>
      <c r="BB132" s="162">
        <f t="shared" ref="BB132:BB183" si="14">SUM(D132:BA132)</f>
        <v>0</v>
      </c>
      <c r="BC132" s="162">
        <f>SUMIF('20211231调整分录'!D:D,'20211231'!A132,'20211231调整分录'!F:F)</f>
        <v>0</v>
      </c>
      <c r="BD132" s="162">
        <f>SUMIF('20211231调整分录'!D:D,'20211231'!A132,'20211231调整分录'!G:G)</f>
        <v>0</v>
      </c>
      <c r="BE132" s="163">
        <f t="shared" si="13"/>
        <v>0</v>
      </c>
    </row>
    <row r="133" spans="1:57" ht="18" customHeight="1">
      <c r="A133" s="62" t="s">
        <v>433</v>
      </c>
      <c r="B133" s="62" t="s">
        <v>126</v>
      </c>
      <c r="C133" s="59"/>
      <c r="D133" s="173"/>
      <c r="BB133" s="162">
        <f t="shared" si="14"/>
        <v>0</v>
      </c>
      <c r="BC133" s="162">
        <f>SUMIF('20211231调整分录'!D:D,'20211231'!A133,'20211231调整分录'!F:F)</f>
        <v>0</v>
      </c>
      <c r="BD133" s="162">
        <f>SUMIF('20211231调整分录'!D:D,'20211231'!A133,'20211231调整分录'!G:G)</f>
        <v>0</v>
      </c>
      <c r="BE133" s="163">
        <f t="shared" si="13"/>
        <v>0</v>
      </c>
    </row>
    <row r="134" spans="1:57" ht="18" customHeight="1">
      <c r="A134" s="62" t="s">
        <v>434</v>
      </c>
      <c r="B134" s="62" t="s">
        <v>127</v>
      </c>
      <c r="C134" s="59"/>
      <c r="D134" s="173"/>
      <c r="BB134" s="162">
        <f t="shared" si="14"/>
        <v>0</v>
      </c>
      <c r="BC134" s="162">
        <f>SUMIF('20211231调整分录'!D:D,'20211231'!A134,'20211231调整分录'!F:F)</f>
        <v>0</v>
      </c>
      <c r="BD134" s="162">
        <f>SUMIF('20211231调整分录'!D:D,'20211231'!A134,'20211231调整分录'!G:G)</f>
        <v>0</v>
      </c>
      <c r="BE134" s="163">
        <f t="shared" si="13"/>
        <v>0</v>
      </c>
    </row>
    <row r="135" spans="1:57" ht="18" customHeight="1">
      <c r="A135" s="62" t="s">
        <v>435</v>
      </c>
      <c r="B135" s="62" t="s">
        <v>128</v>
      </c>
      <c r="C135" s="59"/>
      <c r="D135" s="173"/>
      <c r="BB135" s="162">
        <f t="shared" si="14"/>
        <v>0</v>
      </c>
      <c r="BC135" s="162">
        <f>SUMIF('20211231调整分录'!D:D,'20211231'!A135,'20211231调整分录'!F:F)</f>
        <v>0</v>
      </c>
      <c r="BD135" s="162">
        <f>SUMIF('20211231调整分录'!D:D,'20211231'!A135,'20211231调整分录'!G:G)</f>
        <v>0</v>
      </c>
      <c r="BE135" s="163">
        <f t="shared" si="13"/>
        <v>0</v>
      </c>
    </row>
    <row r="136" spans="1:57" ht="18" customHeight="1">
      <c r="A136" s="62" t="s">
        <v>436</v>
      </c>
      <c r="B136" s="62" t="s">
        <v>129</v>
      </c>
      <c r="C136" s="59"/>
      <c r="D136" s="173">
        <f>'[1]TB-本期 (2)'!$D$140</f>
        <v>28937.99</v>
      </c>
      <c r="BB136" s="162">
        <f t="shared" si="14"/>
        <v>28937.99</v>
      </c>
      <c r="BC136" s="162">
        <f>SUMIF('20211231调整分录'!D:D,'20211231'!A136,'20211231调整分录'!F:F)</f>
        <v>0</v>
      </c>
      <c r="BD136" s="162">
        <f>SUMIF('20211231调整分录'!D:D,'20211231'!A136,'20211231调整分录'!G:G)</f>
        <v>0</v>
      </c>
      <c r="BE136" s="163">
        <f t="shared" si="13"/>
        <v>28937.99</v>
      </c>
    </row>
    <row r="137" spans="1:57" ht="18" customHeight="1">
      <c r="A137" s="62" t="s">
        <v>437</v>
      </c>
      <c r="B137" s="62" t="s">
        <v>130</v>
      </c>
      <c r="C137" s="59"/>
      <c r="D137" s="173">
        <f>'[1]TB-本期 (2)'!$D$141</f>
        <v>16835021.400000002</v>
      </c>
      <c r="BB137" s="162">
        <f t="shared" si="14"/>
        <v>16835021.400000002</v>
      </c>
      <c r="BC137" s="162">
        <f>SUMIF('20211231调整分录'!D:D,'20211231'!A137,'20211231调整分录'!F:F)</f>
        <v>0</v>
      </c>
      <c r="BD137" s="162">
        <f>SUMIF('20211231调整分录'!D:D,'20211231'!A137,'20211231调整分录'!G:G)</f>
        <v>0</v>
      </c>
      <c r="BE137" s="163">
        <f t="shared" si="13"/>
        <v>16835021.400000002</v>
      </c>
    </row>
    <row r="138" spans="1:57" ht="18" customHeight="1">
      <c r="A138" s="62" t="s">
        <v>438</v>
      </c>
      <c r="B138" s="62" t="s">
        <v>131</v>
      </c>
      <c r="C138" s="59"/>
      <c r="D138" s="173">
        <f>'[1]TB-本期 (2)'!$D$142</f>
        <v>2394322.81</v>
      </c>
      <c r="BB138" s="162">
        <f t="shared" si="14"/>
        <v>2394322.81</v>
      </c>
      <c r="BC138" s="162">
        <f>SUMIF('20211231调整分录'!D:D,'20211231'!A138,'20211231调整分录'!F:F)</f>
        <v>100</v>
      </c>
      <c r="BD138" s="162">
        <f>SUMIF('20211231调整分录'!D:D,'20211231'!A138,'20211231调整分录'!G:G)</f>
        <v>0</v>
      </c>
      <c r="BE138" s="163">
        <f t="shared" si="13"/>
        <v>2394422.81</v>
      </c>
    </row>
    <row r="139" spans="1:57" ht="18" customHeight="1">
      <c r="A139" s="62" t="s">
        <v>439</v>
      </c>
      <c r="B139" s="62" t="s">
        <v>132</v>
      </c>
      <c r="C139" s="59"/>
      <c r="D139" s="173"/>
      <c r="BB139" s="162">
        <f t="shared" si="14"/>
        <v>0</v>
      </c>
      <c r="BC139" s="162">
        <f>SUMIF('20211231调整分录'!D:D,'20211231'!A139,'20211231调整分录'!F:F)</f>
        <v>0</v>
      </c>
      <c r="BD139" s="162">
        <f>SUMIF('20211231调整分录'!D:D,'20211231'!A139,'20211231调整分录'!G:G)</f>
        <v>0</v>
      </c>
      <c r="BE139" s="163">
        <f t="shared" si="13"/>
        <v>0</v>
      </c>
    </row>
    <row r="140" spans="1:57" ht="18" customHeight="1">
      <c r="A140" s="62" t="s">
        <v>440</v>
      </c>
      <c r="B140" s="62" t="s">
        <v>133</v>
      </c>
      <c r="C140" s="59"/>
      <c r="D140" s="173">
        <f>'[1]TB-本期 (2)'!$D$144</f>
        <v>-10531.92</v>
      </c>
      <c r="BB140" s="162">
        <f t="shared" si="14"/>
        <v>-10531.92</v>
      </c>
      <c r="BC140" s="162">
        <f>SUMIF('20211231调整分录'!D:D,'20211231'!A140,'20211231调整分录'!F:F)</f>
        <v>0</v>
      </c>
      <c r="BD140" s="162">
        <f>SUMIF('20211231调整分录'!D:D,'20211231'!A140,'20211231调整分录'!G:G)</f>
        <v>0</v>
      </c>
      <c r="BE140" s="163">
        <f t="shared" si="13"/>
        <v>-10531.92</v>
      </c>
    </row>
    <row r="141" spans="1:57" ht="18" customHeight="1">
      <c r="A141" s="62" t="s">
        <v>441</v>
      </c>
      <c r="B141" s="62" t="s">
        <v>134</v>
      </c>
      <c r="C141" s="59"/>
      <c r="D141" s="173"/>
      <c r="BB141" s="162">
        <f t="shared" si="14"/>
        <v>0</v>
      </c>
      <c r="BC141" s="162">
        <f>SUMIF('20211231调整分录'!D:D,'20211231'!A141,'20211231调整分录'!F:F)</f>
        <v>0</v>
      </c>
      <c r="BD141" s="162">
        <f>SUMIF('20211231调整分录'!D:D,'20211231'!A141,'20211231调整分录'!G:G)</f>
        <v>0</v>
      </c>
      <c r="BE141" s="163">
        <f t="shared" si="13"/>
        <v>0</v>
      </c>
    </row>
    <row r="142" spans="1:57" ht="18" customHeight="1">
      <c r="A142" s="62" t="s">
        <v>426</v>
      </c>
      <c r="B142" s="62" t="s">
        <v>135</v>
      </c>
      <c r="C142" s="59"/>
      <c r="D142" s="173"/>
      <c r="BB142" s="162">
        <f t="shared" si="14"/>
        <v>0</v>
      </c>
      <c r="BC142" s="162">
        <f>SUMIF('20211231调整分录'!D:D,'20211231'!A142,'20211231调整分录'!F:F)</f>
        <v>0</v>
      </c>
      <c r="BD142" s="162">
        <f>SUMIF('20211231调整分录'!D:D,'20211231'!A142,'20211231调整分录'!G:G)</f>
        <v>0</v>
      </c>
      <c r="BE142" s="163">
        <f t="shared" si="13"/>
        <v>0</v>
      </c>
    </row>
    <row r="143" spans="1:57" ht="18" customHeight="1">
      <c r="A143" s="62" t="s">
        <v>470</v>
      </c>
      <c r="B143" s="62" t="s">
        <v>136</v>
      </c>
      <c r="C143" s="59"/>
      <c r="D143" s="173"/>
      <c r="BB143" s="162">
        <f t="shared" si="14"/>
        <v>0</v>
      </c>
      <c r="BC143" s="162">
        <f>SUMIF('20211231调整分录'!D:D,'20211231'!A143,'20211231调整分录'!F:F)</f>
        <v>0</v>
      </c>
      <c r="BD143" s="162">
        <f>SUMIF('20211231调整分录'!D:D,'20211231'!A143,'20211231调整分录'!G:G)</f>
        <v>0</v>
      </c>
      <c r="BE143" s="163">
        <f>BB143+BD143-BC143</f>
        <v>0</v>
      </c>
    </row>
    <row r="144" spans="1:57" ht="18" customHeight="1">
      <c r="A144" s="62" t="s">
        <v>457</v>
      </c>
      <c r="B144" s="62" t="s">
        <v>137</v>
      </c>
      <c r="C144" s="59"/>
      <c r="D144" s="173"/>
      <c r="BB144" s="162">
        <f t="shared" si="14"/>
        <v>0</v>
      </c>
      <c r="BC144" s="162">
        <f>SUMIF('20211231调整分录'!D:D,'20211231'!A144,'20211231调整分录'!F:F)</f>
        <v>0</v>
      </c>
      <c r="BD144" s="162">
        <f>SUMIF('20211231调整分录'!D:D,'20211231'!A144,'20211231调整分录'!G:G)</f>
        <v>0</v>
      </c>
      <c r="BE144" s="163">
        <f t="shared" ref="BE144:BE160" si="15">BB144+BD144-BC144</f>
        <v>0</v>
      </c>
    </row>
    <row r="145" spans="1:57" ht="18" customHeight="1">
      <c r="A145" s="62" t="s">
        <v>442</v>
      </c>
      <c r="B145" s="62" t="s">
        <v>138</v>
      </c>
      <c r="C145" s="59"/>
      <c r="D145" s="173"/>
      <c r="BB145" s="162">
        <f t="shared" si="14"/>
        <v>0</v>
      </c>
      <c r="BC145" s="162">
        <f>SUMIF('20211231调整分录'!D:D,'20211231'!A145,'20211231调整分录'!F:F)</f>
        <v>0</v>
      </c>
      <c r="BD145" s="162">
        <f>SUMIF('20211231调整分录'!D:D,'20211231'!A145,'20211231调整分录'!G:G)</f>
        <v>0</v>
      </c>
      <c r="BE145" s="163">
        <f t="shared" si="15"/>
        <v>0</v>
      </c>
    </row>
    <row r="146" spans="1:57" ht="18" customHeight="1">
      <c r="A146" s="194" t="s">
        <v>458</v>
      </c>
      <c r="B146" s="62" t="s">
        <v>139</v>
      </c>
      <c r="C146" s="59"/>
      <c r="D146" s="173"/>
      <c r="BB146" s="162">
        <f t="shared" si="14"/>
        <v>0</v>
      </c>
      <c r="BC146" s="162">
        <f>SUMIF('20211231调整分录'!D:D,'20211231'!A146,'20211231调整分录'!F:F)</f>
        <v>0</v>
      </c>
      <c r="BD146" s="162">
        <f>SUMIF('20211231调整分录'!D:D,'20211231'!A146,'20211231调整分录'!G:G)</f>
        <v>0</v>
      </c>
      <c r="BE146" s="163">
        <f t="shared" si="15"/>
        <v>0</v>
      </c>
    </row>
    <row r="147" spans="1:57" ht="18" customHeight="1">
      <c r="A147" s="194" t="s">
        <v>459</v>
      </c>
      <c r="B147" s="62" t="s">
        <v>140</v>
      </c>
      <c r="C147" s="59"/>
      <c r="D147" s="173"/>
      <c r="BB147" s="162">
        <f t="shared" si="14"/>
        <v>0</v>
      </c>
      <c r="BC147" s="162">
        <f>SUMIF('20211231调整分录'!D:D,'20211231'!A147,'20211231调整分录'!F:F)</f>
        <v>0</v>
      </c>
      <c r="BD147" s="162">
        <f>SUMIF('20211231调整分录'!D:D,'20211231'!A147,'20211231调整分录'!G:G)</f>
        <v>0</v>
      </c>
      <c r="BE147" s="163">
        <f t="shared" si="15"/>
        <v>0</v>
      </c>
    </row>
    <row r="148" spans="1:57" ht="18" customHeight="1">
      <c r="A148" s="62" t="s">
        <v>460</v>
      </c>
      <c r="B148" s="62" t="s">
        <v>141</v>
      </c>
      <c r="C148" s="59"/>
      <c r="D148" s="173"/>
      <c r="BB148" s="162">
        <f t="shared" si="14"/>
        <v>0</v>
      </c>
      <c r="BC148" s="162">
        <f>SUMIF('20211231调整分录'!D:D,'20211231'!A148,'20211231调整分录'!F:F)</f>
        <v>0</v>
      </c>
      <c r="BD148" s="162">
        <f>SUMIF('20211231调整分录'!D:D,'20211231'!A148,'20211231调整分录'!G:G)</f>
        <v>0</v>
      </c>
      <c r="BE148" s="163">
        <f t="shared" si="15"/>
        <v>0</v>
      </c>
    </row>
    <row r="149" spans="1:57" ht="18" customHeight="1">
      <c r="A149" s="62" t="s">
        <v>461</v>
      </c>
      <c r="B149" s="62" t="s">
        <v>142</v>
      </c>
      <c r="C149" s="59"/>
      <c r="D149" s="173"/>
      <c r="BB149" s="162">
        <f t="shared" si="14"/>
        <v>0</v>
      </c>
      <c r="BC149" s="162">
        <f>SUMIF('20211231调整分录'!D:D,'20211231'!A149,'20211231调整分录'!F:F)</f>
        <v>0</v>
      </c>
      <c r="BD149" s="162">
        <f>SUMIF('20211231调整分录'!D:D,'20211231'!A149,'20211231调整分录'!G:G)</f>
        <v>0</v>
      </c>
      <c r="BE149" s="163">
        <f t="shared" si="15"/>
        <v>0</v>
      </c>
    </row>
    <row r="150" spans="1:57" ht="18" customHeight="1">
      <c r="A150" s="194" t="s">
        <v>462</v>
      </c>
      <c r="B150" s="62" t="s">
        <v>143</v>
      </c>
      <c r="C150" s="59"/>
      <c r="D150" s="173"/>
      <c r="BB150" s="162">
        <f t="shared" si="14"/>
        <v>0</v>
      </c>
      <c r="BC150" s="162">
        <f>SUMIF('20211231调整分录'!D:D,'20211231'!A150,'20211231调整分录'!F:F)</f>
        <v>0</v>
      </c>
      <c r="BD150" s="162">
        <f>SUMIF('20211231调整分录'!D:D,'20211231'!A150,'20211231调整分录'!G:G)</f>
        <v>0</v>
      </c>
      <c r="BE150" s="163">
        <f t="shared" si="15"/>
        <v>0</v>
      </c>
    </row>
    <row r="151" spans="1:57" ht="18" customHeight="1">
      <c r="A151" s="194" t="s">
        <v>463</v>
      </c>
      <c r="B151" s="62" t="s">
        <v>144</v>
      </c>
      <c r="C151" s="59"/>
      <c r="D151" s="173"/>
      <c r="BB151" s="162">
        <f t="shared" si="14"/>
        <v>0</v>
      </c>
      <c r="BC151" s="162">
        <f>SUMIF('20211231调整分录'!D:D,'20211231'!A151,'20211231调整分录'!F:F)</f>
        <v>0</v>
      </c>
      <c r="BD151" s="162">
        <f>SUMIF('20211231调整分录'!D:D,'20211231'!A151,'20211231调整分录'!G:G)</f>
        <v>0</v>
      </c>
      <c r="BE151" s="163">
        <f t="shared" si="15"/>
        <v>0</v>
      </c>
    </row>
    <row r="152" spans="1:57" ht="18" customHeight="1">
      <c r="A152" s="181" t="s">
        <v>145</v>
      </c>
      <c r="B152" s="181" t="s">
        <v>145</v>
      </c>
      <c r="C152" s="182"/>
      <c r="D152" s="183">
        <f>D122-D127+D143+D144+D146+D147+D148+D149+D150+D151</f>
        <v>2371456.8500000015</v>
      </c>
      <c r="BA152" s="191"/>
      <c r="BB152" s="192">
        <f t="shared" si="14"/>
        <v>2371456.8500000015</v>
      </c>
      <c r="BC152" s="192"/>
      <c r="BD152" s="192"/>
      <c r="BE152" s="195">
        <f t="shared" si="15"/>
        <v>2371456.8500000015</v>
      </c>
    </row>
    <row r="153" spans="1:57" ht="18" customHeight="1">
      <c r="A153" s="194" t="s">
        <v>464</v>
      </c>
      <c r="B153" s="62" t="s">
        <v>146</v>
      </c>
      <c r="C153" s="59"/>
      <c r="D153" s="173">
        <f>'[1]TB-本期 (2)'!$D$157</f>
        <v>174588.17</v>
      </c>
      <c r="BB153" s="162">
        <f t="shared" si="14"/>
        <v>174588.17</v>
      </c>
      <c r="BC153" s="162">
        <f>SUMIF('20211231调整分录'!D:D,'20211231'!A153,'20211231调整分录'!F:F)</f>
        <v>0</v>
      </c>
      <c r="BD153" s="162">
        <f>SUMIF('20211231调整分录'!D:D,'20211231'!A153,'20211231调整分录'!G:G)</f>
        <v>0</v>
      </c>
      <c r="BE153" s="163">
        <f t="shared" si="15"/>
        <v>174588.17</v>
      </c>
    </row>
    <row r="154" spans="1:57" ht="18" customHeight="1">
      <c r="A154" s="194" t="s">
        <v>465</v>
      </c>
      <c r="B154" s="62" t="s">
        <v>147</v>
      </c>
      <c r="C154" s="59"/>
      <c r="D154" s="173">
        <f>'[1]TB-本期 (2)'!$D$158</f>
        <v>5000</v>
      </c>
      <c r="BB154" s="162">
        <f t="shared" si="14"/>
        <v>5000</v>
      </c>
      <c r="BC154" s="162">
        <f>SUMIF('20211231调整分录'!D:D,'20211231'!A154,'20211231调整分录'!F:F)</f>
        <v>0</v>
      </c>
      <c r="BD154" s="162">
        <f>SUMIF('20211231调整分录'!D:D,'20211231'!A154,'20211231调整分录'!G:G)</f>
        <v>0</v>
      </c>
      <c r="BE154" s="163">
        <f>BB154+BC154-BD154</f>
        <v>5000</v>
      </c>
    </row>
    <row r="155" spans="1:57" ht="18" customHeight="1">
      <c r="A155" s="181" t="s">
        <v>148</v>
      </c>
      <c r="B155" s="181" t="s">
        <v>148</v>
      </c>
      <c r="C155" s="182"/>
      <c r="D155" s="183">
        <f>D152+D153-D154</f>
        <v>2541045.0200000014</v>
      </c>
      <c r="BA155" s="191"/>
      <c r="BB155" s="192">
        <f t="shared" si="14"/>
        <v>2541045.0200000014</v>
      </c>
      <c r="BC155" s="192"/>
      <c r="BD155" s="192"/>
      <c r="BE155" s="195">
        <f t="shared" si="15"/>
        <v>2541045.0200000014</v>
      </c>
    </row>
    <row r="156" spans="1:57" ht="18" customHeight="1">
      <c r="A156" s="62" t="s">
        <v>466</v>
      </c>
      <c r="B156" s="62" t="s">
        <v>149</v>
      </c>
      <c r="C156" s="59"/>
      <c r="D156" s="173">
        <f>'[1]TB-本期 (2)'!$D$160</f>
        <v>217676.79999999999</v>
      </c>
      <c r="BB156" s="162">
        <f t="shared" si="14"/>
        <v>217676.79999999999</v>
      </c>
      <c r="BC156" s="162">
        <f>SUMIF('20211231调整分录'!D:D,'20211231'!A156,'20211231调整分录'!F:F)</f>
        <v>0</v>
      </c>
      <c r="BD156" s="162">
        <f>SUMIF('20211231调整分录'!D:D,'20211231'!A156,'20211231调整分录'!G:G)</f>
        <v>0</v>
      </c>
      <c r="BE156" s="163">
        <f>BB156+BC156-BD156</f>
        <v>217676.79999999999</v>
      </c>
    </row>
    <row r="157" spans="1:57" ht="18" customHeight="1">
      <c r="A157" s="181" t="s">
        <v>150</v>
      </c>
      <c r="B157" s="181" t="s">
        <v>150</v>
      </c>
      <c r="C157" s="182"/>
      <c r="D157" s="183">
        <f>D155-D156</f>
        <v>2323368.2200000016</v>
      </c>
      <c r="BA157" s="191"/>
      <c r="BB157" s="192">
        <f t="shared" si="14"/>
        <v>2323368.2200000016</v>
      </c>
      <c r="BC157" s="192">
        <f>SUM(BC123:BC156)-BC141-BC142-BC145</f>
        <v>100</v>
      </c>
      <c r="BD157" s="192">
        <f>SUM(BD123:BD156)-BD141-BD142-BD145</f>
        <v>1000000</v>
      </c>
      <c r="BE157" s="195">
        <f t="shared" si="15"/>
        <v>3323268.2200000016</v>
      </c>
    </row>
    <row r="158" spans="1:57" ht="18" customHeight="1">
      <c r="A158" s="62" t="s">
        <v>151</v>
      </c>
      <c r="B158" s="62" t="s">
        <v>151</v>
      </c>
      <c r="C158" s="59"/>
      <c r="D158" s="172"/>
      <c r="BB158" s="162">
        <f t="shared" si="14"/>
        <v>0</v>
      </c>
      <c r="BC158" s="162">
        <f>SUMIF('20211231调整分录'!D:D,'20211231'!A158,'20211231调整分录'!F:F)</f>
        <v>0</v>
      </c>
      <c r="BD158" s="162">
        <f>SUMIF('20211231调整分录'!D:D,'20211231'!A158,'20211231调整分录'!G:G)</f>
        <v>0</v>
      </c>
    </row>
    <row r="159" spans="1:57" ht="18" customHeight="1">
      <c r="A159" s="189" t="s">
        <v>443</v>
      </c>
      <c r="B159" s="189" t="s">
        <v>152</v>
      </c>
      <c r="C159" s="182"/>
      <c r="D159" s="183">
        <f>D157-D160</f>
        <v>2323368.2200000016</v>
      </c>
      <c r="BA159" s="191"/>
      <c r="BB159" s="192">
        <f t="shared" si="14"/>
        <v>2323368.2200000016</v>
      </c>
      <c r="BC159" s="192"/>
      <c r="BD159" s="192"/>
      <c r="BE159" s="195">
        <f t="shared" si="15"/>
        <v>2323368.2200000016</v>
      </c>
    </row>
    <row r="160" spans="1:57" ht="18" customHeight="1">
      <c r="A160" s="62" t="s">
        <v>444</v>
      </c>
      <c r="B160" s="62" t="s">
        <v>153</v>
      </c>
      <c r="C160" s="59"/>
      <c r="D160" s="172"/>
      <c r="BB160" s="162">
        <f t="shared" si="14"/>
        <v>0</v>
      </c>
      <c r="BC160" s="162">
        <f>SUMIF('20211231调整分录'!D:D,'20211231'!A160,'20211231调整分录'!F:F)</f>
        <v>0</v>
      </c>
      <c r="BD160" s="162">
        <f>SUMIF('20211231调整分录'!D:D,'20211231'!A160,'20211231调整分录'!G:G)</f>
        <v>0</v>
      </c>
      <c r="BE160" s="163">
        <f t="shared" si="15"/>
        <v>0</v>
      </c>
    </row>
    <row r="161" spans="1:57" ht="18" customHeight="1">
      <c r="A161" s="62" t="s">
        <v>154</v>
      </c>
      <c r="B161" s="62" t="s">
        <v>154</v>
      </c>
      <c r="C161" s="59"/>
      <c r="D161" s="172"/>
      <c r="BB161" s="162">
        <f t="shared" si="14"/>
        <v>0</v>
      </c>
      <c r="BC161" s="162">
        <f>SUMIF('20211231调整分录'!D:D,'20211231'!A161,'20211231调整分录'!F:F)</f>
        <v>0</v>
      </c>
      <c r="BD161" s="162">
        <f>SUMIF('20211231调整分录'!D:D,'20211231'!A161,'20211231调整分录'!G:G)</f>
        <v>0</v>
      </c>
    </row>
    <row r="162" spans="1:57" ht="18" customHeight="1">
      <c r="A162" s="62" t="s">
        <v>472</v>
      </c>
      <c r="B162" s="62" t="s">
        <v>155</v>
      </c>
      <c r="C162" s="59"/>
      <c r="D162" s="198"/>
      <c r="E162" s="199"/>
      <c r="F162" s="199"/>
      <c r="G162" s="199"/>
      <c r="H162" s="199"/>
      <c r="I162" s="199"/>
      <c r="J162" s="199"/>
      <c r="K162" s="199"/>
      <c r="L162" s="199"/>
      <c r="M162" s="199"/>
      <c r="N162" s="199"/>
      <c r="O162" s="199"/>
      <c r="P162" s="199"/>
      <c r="Q162" s="199"/>
      <c r="R162" s="199"/>
      <c r="S162" s="199"/>
      <c r="T162" s="199"/>
      <c r="U162" s="199"/>
      <c r="V162" s="199"/>
      <c r="W162" s="199"/>
      <c r="X162" s="199"/>
      <c r="Y162" s="199"/>
      <c r="Z162" s="199"/>
      <c r="AA162" s="199"/>
      <c r="AB162" s="199"/>
      <c r="AC162" s="199"/>
      <c r="AD162" s="199"/>
      <c r="AE162" s="199"/>
      <c r="AF162" s="199"/>
      <c r="AG162" s="199"/>
      <c r="AH162" s="199"/>
      <c r="AI162" s="199"/>
      <c r="AJ162" s="199"/>
      <c r="AK162" s="199"/>
      <c r="AL162" s="199"/>
      <c r="AM162" s="199"/>
      <c r="AN162" s="199"/>
      <c r="AO162" s="199"/>
      <c r="AP162" s="199"/>
      <c r="AQ162" s="199"/>
      <c r="AR162" s="199"/>
      <c r="AS162" s="199"/>
      <c r="AT162" s="199"/>
      <c r="AU162" s="199"/>
      <c r="AV162" s="199"/>
      <c r="AW162" s="199"/>
      <c r="AX162" s="199"/>
      <c r="AY162" s="199"/>
      <c r="AZ162" s="199"/>
      <c r="BA162" s="199"/>
      <c r="BB162" s="200">
        <f t="shared" si="14"/>
        <v>0</v>
      </c>
      <c r="BC162" s="200">
        <f>SUMIF('20211231调整分录'!D:D,'20211231'!A162,'20211231调整分录'!F:F)</f>
        <v>0</v>
      </c>
      <c r="BD162" s="200">
        <f>SUMIF('20211231调整分录'!D:D,'20211231'!A162,'20211231调整分录'!G:G)</f>
        <v>0</v>
      </c>
      <c r="BE162" s="201">
        <f>BB162+BC162-BD162</f>
        <v>0</v>
      </c>
    </row>
    <row r="163" spans="1:57" ht="18" customHeight="1">
      <c r="A163" s="189" t="s">
        <v>445</v>
      </c>
      <c r="B163" s="189" t="s">
        <v>156</v>
      </c>
      <c r="C163" s="182"/>
      <c r="D163" s="183">
        <f>D157-D162</f>
        <v>2323368.2200000016</v>
      </c>
      <c r="BA163" s="191"/>
      <c r="BB163" s="192">
        <f t="shared" si="14"/>
        <v>2323368.2200000016</v>
      </c>
      <c r="BC163" s="192"/>
      <c r="BD163" s="192"/>
      <c r="BE163" s="195">
        <f>BB163+BD163-BC163</f>
        <v>2323368.2200000016</v>
      </c>
    </row>
    <row r="164" spans="1:57" ht="18" customHeight="1">
      <c r="A164" s="161" t="s">
        <v>473</v>
      </c>
      <c r="B164" s="161" t="s">
        <v>288</v>
      </c>
      <c r="D164" s="162">
        <f>'[1]TB-本期 (2)'!$D$168</f>
        <v>2884927.18</v>
      </c>
      <c r="BB164" s="162">
        <f t="shared" si="14"/>
        <v>2884927.18</v>
      </c>
      <c r="BC164" s="162">
        <f>SUMIF('20211231调整分录'!D:D,'20211231'!A164,'20211231调整分录'!F:F)</f>
        <v>0</v>
      </c>
      <c r="BD164" s="162">
        <f>SUMIF('20211231调整分录'!D:D,'20211231'!A164,'20211231调整分录'!G:G)</f>
        <v>0</v>
      </c>
      <c r="BE164" s="163">
        <f t="shared" ref="BE164:BE166" si="16">BB164+BD164-BC164</f>
        <v>2884927.18</v>
      </c>
    </row>
    <row r="165" spans="1:57" ht="18" customHeight="1">
      <c r="A165" s="161" t="s">
        <v>467</v>
      </c>
      <c r="B165" s="161" t="s">
        <v>289</v>
      </c>
      <c r="BB165" s="162">
        <f t="shared" si="14"/>
        <v>0</v>
      </c>
      <c r="BC165" s="162">
        <f>SUMIF('20211231调整分录'!D:D,'20211231'!A165,'20211231调整分录'!F:F)</f>
        <v>0</v>
      </c>
      <c r="BD165" s="162">
        <f>SUMIF('20211231调整分录'!D:D,'20211231'!A165,'20211231调整分录'!G:G)</f>
        <v>0</v>
      </c>
      <c r="BE165" s="163">
        <f t="shared" si="16"/>
        <v>0</v>
      </c>
    </row>
    <row r="166" spans="1:57" ht="18" customHeight="1">
      <c r="A166" s="161"/>
      <c r="B166" s="161"/>
      <c r="BB166" s="162">
        <f t="shared" si="14"/>
        <v>0</v>
      </c>
      <c r="BC166" s="162">
        <f>SUMIF('20211231调整分录'!D:D,'20211231'!A166,'20211231调整分录'!F:F)</f>
        <v>0</v>
      </c>
      <c r="BD166" s="162">
        <f>SUMIF('20211231调整分录'!D:D,'20211231'!A166,'20211231调整分录'!G:G)</f>
        <v>0</v>
      </c>
      <c r="BE166" s="163">
        <f t="shared" si="16"/>
        <v>0</v>
      </c>
    </row>
    <row r="167" spans="1:57" ht="18" customHeight="1">
      <c r="A167" s="190" t="s">
        <v>290</v>
      </c>
      <c r="B167" s="190" t="s">
        <v>290</v>
      </c>
      <c r="C167" s="191"/>
      <c r="D167" s="192">
        <f>D163+D164+D165</f>
        <v>5208295.4000000022</v>
      </c>
      <c r="BA167" s="191"/>
      <c r="BB167" s="192">
        <f t="shared" si="14"/>
        <v>5208295.4000000022</v>
      </c>
      <c r="BC167" s="192"/>
      <c r="BD167" s="192"/>
      <c r="BE167" s="195">
        <f>BB167+BD167-BC167</f>
        <v>5208295.4000000022</v>
      </c>
    </row>
    <row r="168" spans="1:57" ht="18" customHeight="1">
      <c r="A168" s="161" t="s">
        <v>468</v>
      </c>
      <c r="B168" s="161" t="s">
        <v>291</v>
      </c>
      <c r="D168" s="162">
        <f>'[1]TB-本期 (2)'!$D$172</f>
        <v>459302.64</v>
      </c>
      <c r="BB168" s="162">
        <f t="shared" si="14"/>
        <v>459302.64</v>
      </c>
      <c r="BC168" s="162">
        <f>SUMIF('20211231调整分录'!D:D,'20211231'!A168,'20211231调整分录'!F:F)</f>
        <v>0</v>
      </c>
      <c r="BD168" s="162">
        <f>SUMIF('20211231调整分录'!D:D,'20211231'!A168,'20211231调整分录'!G:G)</f>
        <v>0</v>
      </c>
      <c r="BE168" s="163">
        <f>BB168+BC168-BD168</f>
        <v>459302.64</v>
      </c>
    </row>
    <row r="169" spans="1:57" ht="18" customHeight="1">
      <c r="A169" s="161" t="s">
        <v>446</v>
      </c>
      <c r="B169" s="161" t="s">
        <v>292</v>
      </c>
      <c r="BB169" s="162">
        <f t="shared" si="14"/>
        <v>0</v>
      </c>
      <c r="BC169" s="162">
        <f>SUMIF('20211231调整分录'!D:D,'20211231'!A169,'20211231调整分录'!F:F)</f>
        <v>0</v>
      </c>
      <c r="BD169" s="162">
        <f>SUMIF('20211231调整分录'!D:D,'20211231'!A169,'20211231调整分录'!G:G)</f>
        <v>0</v>
      </c>
      <c r="BE169" s="163">
        <f t="shared" ref="BE169:BE173" si="17">BB169+BC169-BD169</f>
        <v>0</v>
      </c>
    </row>
    <row r="170" spans="1:57" ht="18" customHeight="1">
      <c r="A170" s="161" t="s">
        <v>447</v>
      </c>
      <c r="B170" s="161" t="s">
        <v>293</v>
      </c>
      <c r="BB170" s="162">
        <f t="shared" si="14"/>
        <v>0</v>
      </c>
      <c r="BC170" s="162">
        <f>SUMIF('20211231调整分录'!D:D,'20211231'!A170,'20211231调整分录'!F:F)</f>
        <v>0</v>
      </c>
      <c r="BD170" s="162">
        <f>SUMIF('20211231调整分录'!D:D,'20211231'!A170,'20211231调整分录'!G:G)</f>
        <v>0</v>
      </c>
      <c r="BE170" s="163">
        <f t="shared" si="17"/>
        <v>0</v>
      </c>
    </row>
    <row r="171" spans="1:57" ht="18" customHeight="1">
      <c r="A171" s="161" t="s">
        <v>448</v>
      </c>
      <c r="B171" s="161" t="s">
        <v>294</v>
      </c>
      <c r="BB171" s="162">
        <f t="shared" si="14"/>
        <v>0</v>
      </c>
      <c r="BC171" s="162">
        <f>SUMIF('20211231调整分录'!D:D,'20211231'!A171,'20211231调整分录'!F:F)</f>
        <v>0</v>
      </c>
      <c r="BD171" s="162">
        <f>SUMIF('20211231调整分录'!D:D,'20211231'!A171,'20211231调整分录'!G:G)</f>
        <v>0</v>
      </c>
      <c r="BE171" s="163">
        <f t="shared" si="17"/>
        <v>0</v>
      </c>
    </row>
    <row r="172" spans="1:57" ht="18" customHeight="1">
      <c r="A172" s="161" t="s">
        <v>449</v>
      </c>
      <c r="B172" s="161" t="s">
        <v>295</v>
      </c>
      <c r="BB172" s="162">
        <f t="shared" si="14"/>
        <v>0</v>
      </c>
      <c r="BC172" s="162">
        <f>SUMIF('20211231调整分录'!D:D,'20211231'!A172,'20211231调整分录'!F:F)</f>
        <v>0</v>
      </c>
      <c r="BD172" s="162">
        <f>SUMIF('20211231调整分录'!D:D,'20211231'!A172,'20211231调整分录'!G:G)</f>
        <v>0</v>
      </c>
      <c r="BE172" s="163">
        <f t="shared" si="17"/>
        <v>0</v>
      </c>
    </row>
    <row r="173" spans="1:57" ht="18" customHeight="1">
      <c r="A173" s="161" t="s">
        <v>450</v>
      </c>
      <c r="B173" s="161" t="s">
        <v>296</v>
      </c>
      <c r="BB173" s="162">
        <f t="shared" si="14"/>
        <v>0</v>
      </c>
      <c r="BC173" s="162">
        <f>SUMIF('20211231调整分录'!D:D,'20211231'!A173,'20211231调整分录'!F:F)</f>
        <v>0</v>
      </c>
      <c r="BD173" s="162">
        <f>SUMIF('20211231调整分录'!D:D,'20211231'!A173,'20211231调整分录'!G:G)</f>
        <v>0</v>
      </c>
      <c r="BE173" s="163">
        <f t="shared" si="17"/>
        <v>0</v>
      </c>
    </row>
    <row r="174" spans="1:57" ht="18" customHeight="1">
      <c r="A174" s="161"/>
      <c r="B174" s="161"/>
      <c r="BB174" s="162">
        <f t="shared" si="14"/>
        <v>0</v>
      </c>
      <c r="BC174" s="162">
        <f>SUMIF('20211231调整分录'!D:D,'20211231'!A174,'20211231调整分录'!F:F)</f>
        <v>0</v>
      </c>
      <c r="BD174" s="162">
        <f>SUMIF('20211231调整分录'!D:D,'20211231'!A174,'20211231调整分录'!G:G)</f>
        <v>0</v>
      </c>
    </row>
    <row r="175" spans="1:57" ht="18" customHeight="1">
      <c r="A175" s="190" t="s">
        <v>297</v>
      </c>
      <c r="B175" s="190" t="s">
        <v>297</v>
      </c>
      <c r="C175" s="191"/>
      <c r="D175" s="192">
        <f>D167-D168-D169-D170-D171-D172-D173</f>
        <v>4748992.7600000026</v>
      </c>
      <c r="BA175" s="191"/>
      <c r="BB175" s="192">
        <f t="shared" si="14"/>
        <v>4748992.7600000026</v>
      </c>
      <c r="BC175" s="192"/>
      <c r="BD175" s="192"/>
      <c r="BE175" s="195">
        <f>BB175+BD175-BC175</f>
        <v>4748992.7600000026</v>
      </c>
    </row>
    <row r="176" spans="1:57" ht="18" customHeight="1">
      <c r="A176" s="161" t="s">
        <v>469</v>
      </c>
      <c r="B176" s="161" t="s">
        <v>298</v>
      </c>
      <c r="BB176" s="162">
        <f t="shared" si="14"/>
        <v>0</v>
      </c>
      <c r="BC176" s="162">
        <f>SUMIF('20211231调整分录'!D:D,'20211231'!A176,'20211231调整分录'!F:F)</f>
        <v>0</v>
      </c>
      <c r="BD176" s="162">
        <f>SUMIF('20211231调整分录'!D:D,'20211231'!A176,'20211231调整分录'!G:G)</f>
        <v>0</v>
      </c>
      <c r="BE176" s="163">
        <f t="shared" ref="BE176:BE181" si="18">BB176+BC176-BD176</f>
        <v>0</v>
      </c>
    </row>
    <row r="177" spans="1:57" ht="18" customHeight="1">
      <c r="A177" s="161" t="s">
        <v>451</v>
      </c>
      <c r="B177" s="161" t="s">
        <v>299</v>
      </c>
      <c r="BB177" s="162">
        <f t="shared" si="14"/>
        <v>0</v>
      </c>
      <c r="BC177" s="162">
        <f>SUMIF('20211231调整分录'!D:D,'20211231'!A177,'20211231调整分录'!F:F)</f>
        <v>0</v>
      </c>
      <c r="BD177" s="162">
        <f>SUMIF('20211231调整分录'!D:D,'20211231'!A177,'20211231调整分录'!G:G)</f>
        <v>0</v>
      </c>
      <c r="BE177" s="163">
        <f t="shared" si="18"/>
        <v>0</v>
      </c>
    </row>
    <row r="178" spans="1:57" ht="18" customHeight="1">
      <c r="A178" s="161" t="s">
        <v>452</v>
      </c>
      <c r="B178" s="161" t="s">
        <v>300</v>
      </c>
      <c r="D178" s="162">
        <f>'[1]TB-本期 (2)'!$D$182</f>
        <v>4100000</v>
      </c>
      <c r="BB178" s="162">
        <f t="shared" si="14"/>
        <v>4100000</v>
      </c>
      <c r="BC178" s="162">
        <f>SUMIF('20211231调整分录'!D:D,'20211231'!A178,'20211231调整分录'!F:F)</f>
        <v>0</v>
      </c>
      <c r="BD178" s="162">
        <f>SUMIF('20211231调整分录'!D:D,'20211231'!A178,'20211231调整分录'!G:G)</f>
        <v>0</v>
      </c>
      <c r="BE178" s="163">
        <f t="shared" si="18"/>
        <v>4100000</v>
      </c>
    </row>
    <row r="179" spans="1:57" ht="18" customHeight="1">
      <c r="A179" s="161" t="s">
        <v>453</v>
      </c>
      <c r="B179" s="161" t="s">
        <v>301</v>
      </c>
      <c r="BB179" s="162">
        <f t="shared" si="14"/>
        <v>0</v>
      </c>
      <c r="BC179" s="162">
        <f>SUMIF('20211231调整分录'!D:D,'20211231'!A179,'20211231调整分录'!F:F)</f>
        <v>0</v>
      </c>
      <c r="BD179" s="162">
        <f>SUMIF('20211231调整分录'!D:D,'20211231'!A179,'20211231调整分录'!G:G)</f>
        <v>0</v>
      </c>
      <c r="BE179" s="163">
        <f t="shared" si="18"/>
        <v>0</v>
      </c>
    </row>
    <row r="180" spans="1:57" ht="18" customHeight="1">
      <c r="A180" s="161" t="s">
        <v>454</v>
      </c>
      <c r="B180" s="161" t="s">
        <v>302</v>
      </c>
      <c r="BB180" s="162">
        <f t="shared" si="14"/>
        <v>0</v>
      </c>
      <c r="BC180" s="162">
        <f>SUMIF('20211231调整分录'!D:D,'20211231'!A180,'20211231调整分录'!F:F)</f>
        <v>0</v>
      </c>
      <c r="BD180" s="162">
        <f>SUMIF('20211231调整分录'!D:D,'20211231'!A180,'20211231调整分录'!G:G)</f>
        <v>0</v>
      </c>
      <c r="BE180" s="163">
        <f t="shared" si="18"/>
        <v>0</v>
      </c>
    </row>
    <row r="181" spans="1:57" ht="18" customHeight="1">
      <c r="A181" s="161" t="s">
        <v>455</v>
      </c>
      <c r="B181" s="161" t="s">
        <v>303</v>
      </c>
      <c r="BB181" s="162">
        <f t="shared" si="14"/>
        <v>0</v>
      </c>
      <c r="BC181" s="162">
        <f>SUMIF('20211231调整分录'!D:D,'20211231'!A181,'20211231调整分录'!F:F)</f>
        <v>0</v>
      </c>
      <c r="BD181" s="162">
        <f>SUMIF('20211231调整分录'!D:D,'20211231'!A181,'20211231调整分录'!G:G)</f>
        <v>0</v>
      </c>
      <c r="BE181" s="163">
        <f t="shared" si="18"/>
        <v>0</v>
      </c>
    </row>
    <row r="182" spans="1:57" ht="18" customHeight="1">
      <c r="A182" s="161"/>
      <c r="B182" s="161"/>
      <c r="BB182" s="162">
        <f t="shared" si="14"/>
        <v>0</v>
      </c>
      <c r="BC182" s="162">
        <f>SUMIF('20211231调整分录'!D:D,'20211231'!A182,'20211231调整分录'!F:F)</f>
        <v>0</v>
      </c>
      <c r="BD182" s="162">
        <f>SUMIF('20211231调整分录'!D:D,'20211231'!A182,'20211231调整分录'!G:G)</f>
        <v>0</v>
      </c>
    </row>
    <row r="183" spans="1:57" ht="18" customHeight="1" thickBot="1">
      <c r="A183" s="193" t="s">
        <v>304</v>
      </c>
      <c r="B183" s="193" t="s">
        <v>304</v>
      </c>
      <c r="C183" s="191"/>
      <c r="D183" s="192">
        <f>D175-D176-D177-D178-D179-D180-D181</f>
        <v>648992.76000000257</v>
      </c>
      <c r="BA183" s="191"/>
      <c r="BB183" s="192">
        <f t="shared" si="14"/>
        <v>648992.76000000257</v>
      </c>
      <c r="BC183" s="192">
        <f>SUM(BC162:BC182)+BC157</f>
        <v>100</v>
      </c>
      <c r="BD183" s="192">
        <f>SUM(BD162:BD182)+BD157</f>
        <v>1000000</v>
      </c>
      <c r="BE183" s="195">
        <f>BB183+BD183-BC183</f>
        <v>1648892.7600000026</v>
      </c>
    </row>
    <row r="189" spans="1:57">
      <c r="B189" t="s">
        <v>484</v>
      </c>
    </row>
  </sheetData>
  <autoFilter ref="A2:BE183" xr:uid="{00000000-0001-0000-0000-000000000000}"/>
  <phoneticPr fontId="4"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98F1F6-0D09-4DC0-B980-3C87B158C55A}">
  <sheetPr>
    <pageSetUpPr fitToPage="1"/>
  </sheetPr>
  <dimension ref="A1:J64"/>
  <sheetViews>
    <sheetView view="pageBreakPreview" topLeftCell="A41" zoomScaleNormal="100" zoomScaleSheetLayoutView="100" workbookViewId="0">
      <selection activeCell="A4" sqref="A4:C57"/>
    </sheetView>
  </sheetViews>
  <sheetFormatPr defaultColWidth="9.125" defaultRowHeight="15.75"/>
  <cols>
    <col min="1" max="1" width="50.625" style="5" customWidth="1"/>
    <col min="2" max="2" width="11.25" style="38" hidden="1" customWidth="1"/>
    <col min="3" max="4" width="20.625" style="38" customWidth="1"/>
    <col min="5" max="5" width="16.125" style="6" bestFit="1" customWidth="1"/>
    <col min="6" max="6" width="15.375" style="5" customWidth="1"/>
    <col min="7" max="8" width="9.125" style="5"/>
    <col min="9" max="9" width="13.875" style="5" customWidth="1"/>
    <col min="10" max="10" width="13.75" style="6" customWidth="1"/>
    <col min="11" max="16384" width="9.125" style="5"/>
  </cols>
  <sheetData>
    <row r="1" spans="1:10" ht="30" customHeight="1">
      <c r="A1" s="1" t="s">
        <v>52</v>
      </c>
      <c r="B1" s="1"/>
      <c r="C1" s="1"/>
      <c r="D1" s="1"/>
    </row>
    <row r="2" spans="1:10" ht="18" customHeight="1">
      <c r="A2" s="4">
        <f>资产负债表!A2</f>
        <v>44926</v>
      </c>
      <c r="B2" s="4"/>
      <c r="C2" s="4"/>
      <c r="D2" s="4"/>
    </row>
    <row r="3" spans="1:10" s="10" customFormat="1" ht="18" customHeight="1" thickBot="1">
      <c r="A3" s="39" t="str">
        <f>资产负债表!A3</f>
        <v>编制单位：</v>
      </c>
      <c r="B3" s="40"/>
      <c r="C3" s="40"/>
      <c r="D3" s="41" t="s">
        <v>53</v>
      </c>
      <c r="E3" s="11"/>
      <c r="J3" s="11"/>
    </row>
    <row r="4" spans="1:10" s="17" customFormat="1" ht="18" customHeight="1">
      <c r="A4" s="42" t="s">
        <v>54</v>
      </c>
      <c r="B4" s="13" t="s">
        <v>55</v>
      </c>
      <c r="C4" s="14" t="s">
        <v>5</v>
      </c>
      <c r="D4" s="15" t="s">
        <v>6</v>
      </c>
      <c r="E4" s="16"/>
      <c r="J4" s="16"/>
    </row>
    <row r="5" spans="1:10" s="22" customFormat="1" ht="18" customHeight="1">
      <c r="A5" s="43" t="s">
        <v>56</v>
      </c>
      <c r="B5" s="19"/>
      <c r="C5" s="19"/>
      <c r="D5" s="20"/>
      <c r="E5" s="21"/>
      <c r="J5" s="21"/>
    </row>
    <row r="6" spans="1:10" s="22" customFormat="1" ht="18" customHeight="1">
      <c r="A6" s="44" t="s">
        <v>57</v>
      </c>
      <c r="B6" s="19"/>
      <c r="C6" s="24"/>
      <c r="D6" s="25"/>
      <c r="E6" s="21"/>
      <c r="F6" s="21"/>
      <c r="J6" s="21"/>
    </row>
    <row r="7" spans="1:10" s="22" customFormat="1" ht="18" customHeight="1">
      <c r="A7" s="44" t="s">
        <v>58</v>
      </c>
      <c r="B7" s="19"/>
      <c r="C7" s="24"/>
      <c r="D7" s="25"/>
      <c r="E7" s="21"/>
      <c r="F7" s="21"/>
      <c r="J7" s="21"/>
    </row>
    <row r="8" spans="1:10" s="22" customFormat="1" ht="18" customHeight="1">
      <c r="A8" s="44" t="s">
        <v>59</v>
      </c>
      <c r="B8" s="19"/>
      <c r="C8" s="24"/>
      <c r="D8" s="25"/>
      <c r="E8" s="21"/>
      <c r="F8" s="21"/>
      <c r="J8" s="21"/>
    </row>
    <row r="9" spans="1:10" s="22" customFormat="1" ht="18" customHeight="1">
      <c r="A9" s="44" t="s">
        <v>60</v>
      </c>
      <c r="B9" s="19"/>
      <c r="C9" s="24"/>
      <c r="D9" s="25"/>
      <c r="E9" s="21"/>
      <c r="F9" s="21"/>
      <c r="J9" s="21"/>
    </row>
    <row r="10" spans="1:10" s="22" customFormat="1" ht="18" customHeight="1">
      <c r="A10" s="44" t="s">
        <v>61</v>
      </c>
      <c r="B10" s="19"/>
      <c r="C10" s="24"/>
      <c r="D10" s="25"/>
      <c r="E10" s="21"/>
      <c r="F10" s="21"/>
      <c r="J10" s="21"/>
    </row>
    <row r="11" spans="1:10" s="22" customFormat="1" ht="18" customHeight="1">
      <c r="A11" s="44" t="s">
        <v>62</v>
      </c>
      <c r="B11" s="19"/>
      <c r="C11" s="24"/>
      <c r="D11" s="25"/>
      <c r="E11" s="21"/>
      <c r="F11" s="21"/>
      <c r="J11" s="21"/>
    </row>
    <row r="12" spans="1:10" s="22" customFormat="1" ht="18" customHeight="1">
      <c r="A12" s="44" t="s">
        <v>63</v>
      </c>
      <c r="B12" s="19"/>
      <c r="C12" s="24"/>
      <c r="D12" s="25"/>
      <c r="E12" s="21"/>
      <c r="F12" s="21"/>
      <c r="J12" s="21"/>
    </row>
    <row r="13" spans="1:10" s="22" customFormat="1" ht="18" customHeight="1">
      <c r="A13" s="44" t="s">
        <v>64</v>
      </c>
      <c r="B13" s="19"/>
      <c r="C13" s="24"/>
      <c r="D13" s="25"/>
      <c r="E13" s="21"/>
      <c r="F13" s="21"/>
      <c r="J13" s="21"/>
    </row>
    <row r="14" spans="1:10" s="22" customFormat="1" ht="18" customHeight="1">
      <c r="A14" s="44" t="s">
        <v>65</v>
      </c>
      <c r="B14" s="19"/>
      <c r="C14" s="24"/>
      <c r="D14" s="25"/>
      <c r="E14" s="21"/>
      <c r="F14" s="21"/>
      <c r="J14" s="21"/>
    </row>
    <row r="15" spans="1:10" s="22" customFormat="1" ht="18" customHeight="1">
      <c r="A15" s="44" t="s">
        <v>66</v>
      </c>
      <c r="B15" s="19"/>
      <c r="C15" s="24"/>
      <c r="D15" s="25"/>
      <c r="E15" s="21"/>
      <c r="F15" s="21"/>
      <c r="J15" s="21"/>
    </row>
    <row r="16" spans="1:10" s="22" customFormat="1" ht="18" customHeight="1">
      <c r="A16" s="44" t="s">
        <v>67</v>
      </c>
      <c r="B16" s="19"/>
      <c r="C16" s="24"/>
      <c r="D16" s="25"/>
      <c r="E16" s="21"/>
      <c r="F16" s="21"/>
      <c r="J16" s="21"/>
    </row>
    <row r="17" spans="1:10" s="22" customFormat="1" ht="18" customHeight="1">
      <c r="A17" s="44" t="s">
        <v>68</v>
      </c>
      <c r="B17" s="19"/>
      <c r="C17" s="24"/>
      <c r="D17" s="25"/>
      <c r="E17" s="21"/>
      <c r="F17" s="21"/>
      <c r="J17" s="21"/>
    </row>
    <row r="18" spans="1:10" s="22" customFormat="1" ht="18" customHeight="1">
      <c r="A18" s="44" t="s">
        <v>69</v>
      </c>
      <c r="B18" s="19"/>
      <c r="C18" s="24"/>
      <c r="D18" s="25"/>
      <c r="E18" s="21"/>
      <c r="F18" s="21"/>
      <c r="J18" s="21"/>
    </row>
    <row r="19" spans="1:10" s="22" customFormat="1" ht="18" customHeight="1">
      <c r="A19" s="44" t="s">
        <v>70</v>
      </c>
      <c r="B19" s="19"/>
      <c r="C19" s="24"/>
      <c r="D19" s="25"/>
      <c r="E19" s="21"/>
      <c r="F19" s="21"/>
      <c r="J19" s="21"/>
    </row>
    <row r="20" spans="1:10" s="22" customFormat="1" ht="18" customHeight="1">
      <c r="A20" s="44" t="s">
        <v>71</v>
      </c>
      <c r="B20" s="19"/>
      <c r="C20" s="24"/>
      <c r="D20" s="25"/>
      <c r="E20" s="21"/>
      <c r="F20" s="21"/>
      <c r="J20" s="21"/>
    </row>
    <row r="21" spans="1:10" s="22" customFormat="1" ht="18" customHeight="1">
      <c r="A21" s="44" t="s">
        <v>72</v>
      </c>
      <c r="B21" s="19"/>
      <c r="C21" s="24"/>
      <c r="D21" s="25"/>
      <c r="E21" s="21"/>
      <c r="F21" s="21"/>
      <c r="J21" s="21"/>
    </row>
    <row r="22" spans="1:10" s="22" customFormat="1" ht="18" customHeight="1">
      <c r="A22" s="44" t="s">
        <v>73</v>
      </c>
      <c r="B22" s="19"/>
      <c r="C22" s="24"/>
      <c r="D22" s="25"/>
      <c r="E22" s="21"/>
      <c r="F22" s="21"/>
      <c r="J22" s="21"/>
    </row>
    <row r="23" spans="1:10" s="22" customFormat="1" ht="18" customHeight="1">
      <c r="A23" s="44" t="s">
        <v>74</v>
      </c>
      <c r="B23" s="19"/>
      <c r="C23" s="24"/>
      <c r="D23" s="25"/>
      <c r="E23" s="21"/>
      <c r="F23" s="21"/>
      <c r="J23" s="21"/>
    </row>
    <row r="24" spans="1:10" s="22" customFormat="1" ht="18" customHeight="1">
      <c r="A24" s="44" t="s">
        <v>75</v>
      </c>
      <c r="B24" s="19"/>
      <c r="C24" s="24"/>
      <c r="D24" s="25"/>
      <c r="E24" s="21"/>
      <c r="F24" s="21"/>
      <c r="J24" s="21"/>
    </row>
    <row r="25" spans="1:10" s="22" customFormat="1" ht="18" customHeight="1">
      <c r="A25" s="44" t="s">
        <v>76</v>
      </c>
      <c r="B25" s="19"/>
      <c r="C25" s="24"/>
      <c r="D25" s="25"/>
      <c r="E25" s="21"/>
      <c r="F25" s="21"/>
      <c r="J25" s="21"/>
    </row>
    <row r="26" spans="1:10" s="22" customFormat="1" ht="18" customHeight="1">
      <c r="A26" s="44" t="s">
        <v>77</v>
      </c>
      <c r="B26" s="19"/>
      <c r="C26" s="24"/>
      <c r="D26" s="25"/>
      <c r="E26" s="21"/>
      <c r="F26" s="21"/>
      <c r="J26" s="21"/>
    </row>
    <row r="27" spans="1:10" s="22" customFormat="1" ht="18" customHeight="1">
      <c r="A27" s="45" t="s">
        <v>78</v>
      </c>
      <c r="B27" s="19"/>
      <c r="C27" s="28" t="str">
        <f>IF(SUM(C6:C26)&lt;&gt;0,SUM(C6:C26),"")</f>
        <v/>
      </c>
      <c r="D27" s="29" t="str">
        <f>IF(SUM(D6:D26)&lt;&gt;0,SUM(D6:D26),"")</f>
        <v/>
      </c>
      <c r="E27" s="21"/>
      <c r="F27" s="21"/>
      <c r="J27" s="21"/>
    </row>
    <row r="28" spans="1:10" s="22" customFormat="1" ht="18" customHeight="1">
      <c r="A28" s="43" t="s">
        <v>79</v>
      </c>
      <c r="B28" s="19"/>
      <c r="C28" s="24"/>
      <c r="D28" s="25"/>
      <c r="E28" s="21"/>
      <c r="F28" s="21"/>
      <c r="J28" s="21"/>
    </row>
    <row r="29" spans="1:10" s="22" customFormat="1" ht="18" customHeight="1">
      <c r="A29" s="44" t="s">
        <v>80</v>
      </c>
      <c r="B29" s="19"/>
      <c r="C29" s="24"/>
      <c r="D29" s="25"/>
      <c r="E29" s="21"/>
      <c r="F29" s="21"/>
      <c r="J29" s="21"/>
    </row>
    <row r="30" spans="1:10" s="22" customFormat="1" ht="18" customHeight="1">
      <c r="A30" s="44" t="s">
        <v>81</v>
      </c>
      <c r="B30" s="19"/>
      <c r="C30" s="24"/>
      <c r="D30" s="25"/>
      <c r="E30" s="21"/>
      <c r="F30" s="21"/>
      <c r="J30" s="21"/>
    </row>
    <row r="31" spans="1:10" s="22" customFormat="1" ht="18" customHeight="1">
      <c r="A31" s="44" t="s">
        <v>82</v>
      </c>
      <c r="B31" s="19"/>
      <c r="C31" s="24"/>
      <c r="D31" s="25"/>
      <c r="E31" s="21"/>
      <c r="F31" s="21"/>
      <c r="J31" s="21"/>
    </row>
    <row r="32" spans="1:10" s="22" customFormat="1" ht="18" customHeight="1">
      <c r="A32" s="44" t="s">
        <v>83</v>
      </c>
      <c r="B32" s="19"/>
      <c r="C32" s="24"/>
      <c r="D32" s="25"/>
      <c r="E32" s="21"/>
      <c r="F32" s="21"/>
      <c r="J32" s="21"/>
    </row>
    <row r="33" spans="1:10" s="22" customFormat="1" ht="18" customHeight="1">
      <c r="A33" s="44" t="s">
        <v>84</v>
      </c>
      <c r="B33" s="19"/>
      <c r="C33" s="24"/>
      <c r="D33" s="25"/>
      <c r="E33" s="21"/>
      <c r="F33" s="21"/>
      <c r="J33" s="21"/>
    </row>
    <row r="34" spans="1:10" s="22" customFormat="1" ht="18" customHeight="1">
      <c r="A34" s="44" t="s">
        <v>85</v>
      </c>
      <c r="B34" s="19"/>
      <c r="C34" s="24"/>
      <c r="D34" s="25"/>
      <c r="E34" s="21"/>
      <c r="F34" s="21"/>
      <c r="J34" s="21"/>
    </row>
    <row r="35" spans="1:10" s="22" customFormat="1" ht="18" customHeight="1">
      <c r="A35" s="44" t="s">
        <v>86</v>
      </c>
      <c r="B35" s="19"/>
      <c r="C35" s="24"/>
      <c r="D35" s="25"/>
      <c r="E35" s="21"/>
      <c r="F35" s="21"/>
      <c r="J35" s="21"/>
    </row>
    <row r="36" spans="1:10" s="22" customFormat="1" ht="18" customHeight="1">
      <c r="A36" s="44" t="s">
        <v>87</v>
      </c>
      <c r="B36" s="19"/>
      <c r="C36" s="24"/>
      <c r="D36" s="25"/>
      <c r="E36" s="21"/>
      <c r="F36" s="21"/>
      <c r="J36" s="21"/>
    </row>
    <row r="37" spans="1:10" s="22" customFormat="1" ht="18" customHeight="1">
      <c r="A37" s="44" t="s">
        <v>88</v>
      </c>
      <c r="B37" s="19"/>
      <c r="C37" s="24"/>
      <c r="D37" s="25"/>
      <c r="E37" s="21"/>
      <c r="F37" s="21"/>
      <c r="J37" s="21"/>
    </row>
    <row r="38" spans="1:10" s="22" customFormat="1" ht="18" customHeight="1">
      <c r="A38" s="44" t="s">
        <v>89</v>
      </c>
      <c r="B38" s="19"/>
      <c r="C38" s="24"/>
      <c r="D38" s="25"/>
      <c r="E38" s="21"/>
      <c r="F38" s="21"/>
      <c r="J38" s="21"/>
    </row>
    <row r="39" spans="1:10" s="22" customFormat="1" ht="18" customHeight="1">
      <c r="A39" s="44" t="s">
        <v>90</v>
      </c>
      <c r="B39" s="19"/>
      <c r="C39" s="24"/>
      <c r="D39" s="25"/>
      <c r="E39" s="21"/>
      <c r="F39" s="21"/>
      <c r="J39" s="21"/>
    </row>
    <row r="40" spans="1:10" s="22" customFormat="1" ht="18" customHeight="1">
      <c r="A40" s="45" t="s">
        <v>91</v>
      </c>
      <c r="B40" s="19"/>
      <c r="C40" s="28" t="str">
        <f>IF((SUM(C29:C39)-C33-C32)&lt;&gt;0,(SUM(C29:C39)-C32-C33),"")</f>
        <v/>
      </c>
      <c r="D40" s="29" t="str">
        <f>IF((SUM(D29:D39)-D33-D32)&lt;&gt;0,(SUM(D29:D39)-D32-D33),"")</f>
        <v/>
      </c>
      <c r="E40" s="21"/>
      <c r="F40" s="21"/>
      <c r="J40" s="21"/>
    </row>
    <row r="41" spans="1:10" s="22" customFormat="1" ht="18" customHeight="1">
      <c r="A41" s="45" t="s">
        <v>92</v>
      </c>
      <c r="B41" s="19"/>
      <c r="C41" s="28" t="str">
        <f>IF(SUM(C40,C27)&lt;&gt;0,SUM(C40,C27),"")</f>
        <v/>
      </c>
      <c r="D41" s="29" t="str">
        <f>IF(SUM(D40,D27)&lt;&gt;0,SUM(D40,D27),"")</f>
        <v/>
      </c>
      <c r="E41" s="21"/>
      <c r="F41" s="21"/>
      <c r="J41" s="21"/>
    </row>
    <row r="42" spans="1:10" s="22" customFormat="1" ht="18" customHeight="1">
      <c r="A42" s="43" t="s">
        <v>93</v>
      </c>
      <c r="B42" s="19"/>
      <c r="C42" s="24"/>
      <c r="D42" s="25"/>
      <c r="E42" s="21"/>
      <c r="F42" s="21"/>
      <c r="J42" s="21"/>
    </row>
    <row r="43" spans="1:10" s="22" customFormat="1" ht="18" customHeight="1">
      <c r="A43" s="44" t="s">
        <v>94</v>
      </c>
      <c r="B43" s="19"/>
      <c r="C43" s="24"/>
      <c r="D43" s="25"/>
      <c r="E43" s="21"/>
      <c r="F43" s="21"/>
      <c r="J43" s="21"/>
    </row>
    <row r="44" spans="1:10" s="22" customFormat="1" ht="18" customHeight="1">
      <c r="A44" s="44" t="s">
        <v>95</v>
      </c>
      <c r="B44" s="19"/>
      <c r="C44" s="24"/>
      <c r="D44" s="25"/>
      <c r="E44" s="21"/>
      <c r="F44" s="21"/>
      <c r="J44" s="21"/>
    </row>
    <row r="45" spans="1:10" s="22" customFormat="1" ht="18" customHeight="1">
      <c r="A45" s="44" t="s">
        <v>83</v>
      </c>
      <c r="B45" s="19"/>
      <c r="C45" s="24"/>
      <c r="D45" s="25"/>
      <c r="E45" s="21"/>
      <c r="F45" s="21"/>
      <c r="J45" s="21"/>
    </row>
    <row r="46" spans="1:10" s="22" customFormat="1" ht="18" customHeight="1">
      <c r="A46" s="44" t="s">
        <v>96</v>
      </c>
      <c r="B46" s="19"/>
      <c r="C46" s="24"/>
      <c r="D46" s="25"/>
      <c r="E46" s="21"/>
      <c r="F46" s="21"/>
      <c r="J46" s="21"/>
    </row>
    <row r="47" spans="1:10" s="22" customFormat="1" ht="18" customHeight="1">
      <c r="A47" s="44" t="s">
        <v>97</v>
      </c>
      <c r="B47" s="19"/>
      <c r="C47" s="24"/>
      <c r="D47" s="25"/>
      <c r="E47" s="21"/>
      <c r="F47" s="21"/>
      <c r="J47" s="21"/>
    </row>
    <row r="48" spans="1:10" s="22" customFormat="1" ht="18" customHeight="1">
      <c r="A48" s="44" t="s">
        <v>98</v>
      </c>
      <c r="B48" s="19"/>
      <c r="C48" s="24"/>
      <c r="D48" s="25"/>
      <c r="E48" s="21"/>
      <c r="F48" s="21"/>
      <c r="J48" s="21"/>
    </row>
    <row r="49" spans="1:10" s="22" customFormat="1" ht="18" customHeight="1">
      <c r="A49" s="44" t="s">
        <v>99</v>
      </c>
      <c r="B49" s="19"/>
      <c r="C49" s="24"/>
      <c r="D49" s="25"/>
      <c r="E49" s="21"/>
      <c r="F49" s="21"/>
      <c r="J49" s="21"/>
    </row>
    <row r="50" spans="1:10" s="22" customFormat="1" ht="18" customHeight="1">
      <c r="A50" s="44" t="s">
        <v>100</v>
      </c>
      <c r="B50" s="19"/>
      <c r="C50" s="24"/>
      <c r="D50" s="25"/>
      <c r="E50" s="21"/>
      <c r="F50" s="21"/>
      <c r="J50" s="21"/>
    </row>
    <row r="51" spans="1:10" s="22" customFormat="1" ht="18" customHeight="1">
      <c r="A51" s="44" t="s">
        <v>101</v>
      </c>
      <c r="B51" s="19"/>
      <c r="C51" s="24"/>
      <c r="D51" s="25"/>
      <c r="E51" s="21"/>
      <c r="F51" s="21"/>
      <c r="J51" s="21"/>
    </row>
    <row r="52" spans="1:10" s="22" customFormat="1" ht="18" customHeight="1">
      <c r="A52" s="44" t="s">
        <v>102</v>
      </c>
      <c r="B52" s="19"/>
      <c r="C52" s="24"/>
      <c r="D52" s="25"/>
      <c r="E52" s="21"/>
      <c r="F52" s="21"/>
      <c r="J52" s="21"/>
    </row>
    <row r="53" spans="1:10" s="22" customFormat="1" ht="18" customHeight="1">
      <c r="A53" s="44" t="s">
        <v>103</v>
      </c>
      <c r="B53" s="19"/>
      <c r="C53" s="24"/>
      <c r="D53" s="25"/>
      <c r="E53" s="21"/>
      <c r="F53" s="21"/>
      <c r="J53" s="21"/>
    </row>
    <row r="54" spans="1:10" s="22" customFormat="1" ht="18" customHeight="1">
      <c r="A54" s="44" t="s">
        <v>104</v>
      </c>
      <c r="B54" s="19"/>
      <c r="C54" s="46" t="str">
        <f>IF((SUM(C43:C47,C49:C53)-C48-C45-C46)&lt;&gt;0,(SUM(C43:C47,C49:C53)-C48-C45-C46),"")</f>
        <v/>
      </c>
      <c r="D54" s="47" t="str">
        <f>IF((SUM(D43:D47,D49:D53)-D48-D45-D46)&lt;&gt;0,(SUM(D43:D47,D49:D53)-D48-D45-D46),"")</f>
        <v/>
      </c>
      <c r="E54" s="21"/>
      <c r="F54" s="21"/>
      <c r="J54" s="21"/>
    </row>
    <row r="55" spans="1:10" s="22" customFormat="1" ht="18" customHeight="1">
      <c r="A55" s="44" t="s">
        <v>105</v>
      </c>
      <c r="B55" s="19"/>
      <c r="C55" s="24"/>
      <c r="D55" s="25"/>
      <c r="E55" s="21"/>
      <c r="F55" s="21"/>
      <c r="J55" s="21"/>
    </row>
    <row r="56" spans="1:10" s="22" customFormat="1" ht="18" customHeight="1">
      <c r="A56" s="45" t="s">
        <v>106</v>
      </c>
      <c r="B56" s="19"/>
      <c r="C56" s="28">
        <f>SUM(C54:C55)</f>
        <v>0</v>
      </c>
      <c r="D56" s="29">
        <f>SUM(D54:D55)</f>
        <v>0</v>
      </c>
      <c r="E56" s="21"/>
      <c r="F56" s="21"/>
      <c r="J56" s="21"/>
    </row>
    <row r="57" spans="1:10" s="22" customFormat="1" ht="18" customHeight="1" thickBot="1">
      <c r="A57" s="48" t="s">
        <v>107</v>
      </c>
      <c r="B57" s="32" t="s">
        <v>50</v>
      </c>
      <c r="C57" s="33">
        <f>SUM(C41,C56)</f>
        <v>0</v>
      </c>
      <c r="D57" s="34">
        <f>SUM(D41,D56)</f>
        <v>0</v>
      </c>
      <c r="E57" s="21"/>
      <c r="F57" s="21"/>
      <c r="J57" s="21"/>
    </row>
    <row r="58" spans="1:10" s="22" customFormat="1" ht="19.5" customHeight="1">
      <c r="A58" s="35" t="s">
        <v>108</v>
      </c>
      <c r="B58" s="35"/>
      <c r="C58" s="35"/>
      <c r="D58" s="35"/>
      <c r="E58" s="21"/>
      <c r="J58" s="21"/>
    </row>
    <row r="59" spans="1:10" ht="18" customHeight="1">
      <c r="C59" s="49"/>
      <c r="D59" s="50"/>
    </row>
    <row r="60" spans="1:10" ht="18" customHeight="1">
      <c r="C60" s="49"/>
    </row>
    <row r="61" spans="1:10" ht="18" customHeight="1">
      <c r="C61" s="49"/>
    </row>
    <row r="62" spans="1:10" ht="18" customHeight="1">
      <c r="C62" s="49"/>
    </row>
    <row r="63" spans="1:10" ht="18" customHeight="1">
      <c r="C63" s="49"/>
    </row>
    <row r="64" spans="1:10" ht="18" customHeight="1">
      <c r="C64" s="49"/>
    </row>
  </sheetData>
  <mergeCells count="2">
    <mergeCell ref="A1:D1"/>
    <mergeCell ref="A2:D2"/>
  </mergeCells>
  <phoneticPr fontId="4" type="noConversion"/>
  <pageMargins left="0.70866141732283472" right="0.70866141732283472" top="0.74803149606299213" bottom="0.74803149606299213" header="0.31496062992125984" footer="0.31496062992125984"/>
  <pageSetup paperSize="9" scale="79" orientation="portrait" r:id="rId1"/>
  <headerFooter>
    <oddFooter>&amp;C&amp;P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1CC1A3-0F6C-4E89-AAB3-A0EAFF9B3AD2}">
  <sheetPr>
    <pageSetUpPr fitToPage="1"/>
  </sheetPr>
  <dimension ref="A1:G81"/>
  <sheetViews>
    <sheetView view="pageBreakPreview" zoomScaleNormal="100" zoomScaleSheetLayoutView="100" workbookViewId="0">
      <selection activeCell="F3" sqref="F3"/>
    </sheetView>
  </sheetViews>
  <sheetFormatPr defaultColWidth="9.125" defaultRowHeight="15.75"/>
  <cols>
    <col min="1" max="1" width="50.625" style="5" customWidth="1"/>
    <col min="2" max="2" width="11.25" style="38" hidden="1" customWidth="1"/>
    <col min="3" max="3" width="20.625" style="38" customWidth="1"/>
    <col min="4" max="4" width="20.625" style="86" customWidth="1"/>
    <col min="5" max="5" width="17.125" style="11" customWidth="1"/>
    <col min="6" max="6" width="13.625" style="6" customWidth="1"/>
    <col min="7" max="7" width="14.125" style="6" bestFit="1" customWidth="1"/>
    <col min="8" max="251" width="9.125" style="5"/>
    <col min="252" max="252" width="43.75" style="5" customWidth="1"/>
    <col min="253" max="253" width="11.25" style="5" customWidth="1"/>
    <col min="254" max="255" width="17.5" style="5" customWidth="1"/>
    <col min="256" max="256" width="10.75" style="5" customWidth="1"/>
    <col min="257" max="507" width="9.125" style="5"/>
    <col min="508" max="508" width="43.75" style="5" customWidth="1"/>
    <col min="509" max="509" width="11.25" style="5" customWidth="1"/>
    <col min="510" max="511" width="17.5" style="5" customWidth="1"/>
    <col min="512" max="512" width="10.75" style="5" customWidth="1"/>
    <col min="513" max="763" width="9.125" style="5"/>
    <col min="764" max="764" width="43.75" style="5" customWidth="1"/>
    <col min="765" max="765" width="11.25" style="5" customWidth="1"/>
    <col min="766" max="767" width="17.5" style="5" customWidth="1"/>
    <col min="768" max="768" width="10.75" style="5" customWidth="1"/>
    <col min="769" max="1019" width="9.125" style="5"/>
    <col min="1020" max="1020" width="43.75" style="5" customWidth="1"/>
    <col min="1021" max="1021" width="11.25" style="5" customWidth="1"/>
    <col min="1022" max="1023" width="17.5" style="5" customWidth="1"/>
    <col min="1024" max="1024" width="10.75" style="5" customWidth="1"/>
    <col min="1025" max="1275" width="9.125" style="5"/>
    <col min="1276" max="1276" width="43.75" style="5" customWidth="1"/>
    <col min="1277" max="1277" width="11.25" style="5" customWidth="1"/>
    <col min="1278" max="1279" width="17.5" style="5" customWidth="1"/>
    <col min="1280" max="1280" width="10.75" style="5" customWidth="1"/>
    <col min="1281" max="1531" width="9.125" style="5"/>
    <col min="1532" max="1532" width="43.75" style="5" customWidth="1"/>
    <col min="1533" max="1533" width="11.25" style="5" customWidth="1"/>
    <col min="1534" max="1535" width="17.5" style="5" customWidth="1"/>
    <col min="1536" max="1536" width="10.75" style="5" customWidth="1"/>
    <col min="1537" max="1787" width="9.125" style="5"/>
    <col min="1788" max="1788" width="43.75" style="5" customWidth="1"/>
    <col min="1789" max="1789" width="11.25" style="5" customWidth="1"/>
    <col min="1790" max="1791" width="17.5" style="5" customWidth="1"/>
    <col min="1792" max="1792" width="10.75" style="5" customWidth="1"/>
    <col min="1793" max="2043" width="9.125" style="5"/>
    <col min="2044" max="2044" width="43.75" style="5" customWidth="1"/>
    <col min="2045" max="2045" width="11.25" style="5" customWidth="1"/>
    <col min="2046" max="2047" width="17.5" style="5" customWidth="1"/>
    <col min="2048" max="2048" width="10.75" style="5" customWidth="1"/>
    <col min="2049" max="2299" width="9.125" style="5"/>
    <col min="2300" max="2300" width="43.75" style="5" customWidth="1"/>
    <col min="2301" max="2301" width="11.25" style="5" customWidth="1"/>
    <col min="2302" max="2303" width="17.5" style="5" customWidth="1"/>
    <col min="2304" max="2304" width="10.75" style="5" customWidth="1"/>
    <col min="2305" max="2555" width="9.125" style="5"/>
    <col min="2556" max="2556" width="43.75" style="5" customWidth="1"/>
    <col min="2557" max="2557" width="11.25" style="5" customWidth="1"/>
    <col min="2558" max="2559" width="17.5" style="5" customWidth="1"/>
    <col min="2560" max="2560" width="10.75" style="5" customWidth="1"/>
    <col min="2561" max="2811" width="9.125" style="5"/>
    <col min="2812" max="2812" width="43.75" style="5" customWidth="1"/>
    <col min="2813" max="2813" width="11.25" style="5" customWidth="1"/>
    <col min="2814" max="2815" width="17.5" style="5" customWidth="1"/>
    <col min="2816" max="2816" width="10.75" style="5" customWidth="1"/>
    <col min="2817" max="3067" width="9.125" style="5"/>
    <col min="3068" max="3068" width="43.75" style="5" customWidth="1"/>
    <col min="3069" max="3069" width="11.25" style="5" customWidth="1"/>
    <col min="3070" max="3071" width="17.5" style="5" customWidth="1"/>
    <col min="3072" max="3072" width="10.75" style="5" customWidth="1"/>
    <col min="3073" max="3323" width="9.125" style="5"/>
    <col min="3324" max="3324" width="43.75" style="5" customWidth="1"/>
    <col min="3325" max="3325" width="11.25" style="5" customWidth="1"/>
    <col min="3326" max="3327" width="17.5" style="5" customWidth="1"/>
    <col min="3328" max="3328" width="10.75" style="5" customWidth="1"/>
    <col min="3329" max="3579" width="9.125" style="5"/>
    <col min="3580" max="3580" width="43.75" style="5" customWidth="1"/>
    <col min="3581" max="3581" width="11.25" style="5" customWidth="1"/>
    <col min="3582" max="3583" width="17.5" style="5" customWidth="1"/>
    <col min="3584" max="3584" width="10.75" style="5" customWidth="1"/>
    <col min="3585" max="3835" width="9.125" style="5"/>
    <col min="3836" max="3836" width="43.75" style="5" customWidth="1"/>
    <col min="3837" max="3837" width="11.25" style="5" customWidth="1"/>
    <col min="3838" max="3839" width="17.5" style="5" customWidth="1"/>
    <col min="3840" max="3840" width="10.75" style="5" customWidth="1"/>
    <col min="3841" max="4091" width="9.125" style="5"/>
    <col min="4092" max="4092" width="43.75" style="5" customWidth="1"/>
    <col min="4093" max="4093" width="11.25" style="5" customWidth="1"/>
    <col min="4094" max="4095" width="17.5" style="5" customWidth="1"/>
    <col min="4096" max="4096" width="10.75" style="5" customWidth="1"/>
    <col min="4097" max="4347" width="9.125" style="5"/>
    <col min="4348" max="4348" width="43.75" style="5" customWidth="1"/>
    <col min="4349" max="4349" width="11.25" style="5" customWidth="1"/>
    <col min="4350" max="4351" width="17.5" style="5" customWidth="1"/>
    <col min="4352" max="4352" width="10.75" style="5" customWidth="1"/>
    <col min="4353" max="4603" width="9.125" style="5"/>
    <col min="4604" max="4604" width="43.75" style="5" customWidth="1"/>
    <col min="4605" max="4605" width="11.25" style="5" customWidth="1"/>
    <col min="4606" max="4607" width="17.5" style="5" customWidth="1"/>
    <col min="4608" max="4608" width="10.75" style="5" customWidth="1"/>
    <col min="4609" max="4859" width="9.125" style="5"/>
    <col min="4860" max="4860" width="43.75" style="5" customWidth="1"/>
    <col min="4861" max="4861" width="11.25" style="5" customWidth="1"/>
    <col min="4862" max="4863" width="17.5" style="5" customWidth="1"/>
    <col min="4864" max="4864" width="10.75" style="5" customWidth="1"/>
    <col min="4865" max="5115" width="9.125" style="5"/>
    <col min="5116" max="5116" width="43.75" style="5" customWidth="1"/>
    <col min="5117" max="5117" width="11.25" style="5" customWidth="1"/>
    <col min="5118" max="5119" width="17.5" style="5" customWidth="1"/>
    <col min="5120" max="5120" width="10.75" style="5" customWidth="1"/>
    <col min="5121" max="5371" width="9.125" style="5"/>
    <col min="5372" max="5372" width="43.75" style="5" customWidth="1"/>
    <col min="5373" max="5373" width="11.25" style="5" customWidth="1"/>
    <col min="5374" max="5375" width="17.5" style="5" customWidth="1"/>
    <col min="5376" max="5376" width="10.75" style="5" customWidth="1"/>
    <col min="5377" max="5627" width="9.125" style="5"/>
    <col min="5628" max="5628" width="43.75" style="5" customWidth="1"/>
    <col min="5629" max="5629" width="11.25" style="5" customWidth="1"/>
    <col min="5630" max="5631" width="17.5" style="5" customWidth="1"/>
    <col min="5632" max="5632" width="10.75" style="5" customWidth="1"/>
    <col min="5633" max="5883" width="9.125" style="5"/>
    <col min="5884" max="5884" width="43.75" style="5" customWidth="1"/>
    <col min="5885" max="5885" width="11.25" style="5" customWidth="1"/>
    <col min="5886" max="5887" width="17.5" style="5" customWidth="1"/>
    <col min="5888" max="5888" width="10.75" style="5" customWidth="1"/>
    <col min="5889" max="6139" width="9.125" style="5"/>
    <col min="6140" max="6140" width="43.75" style="5" customWidth="1"/>
    <col min="6141" max="6141" width="11.25" style="5" customWidth="1"/>
    <col min="6142" max="6143" width="17.5" style="5" customWidth="1"/>
    <col min="6144" max="6144" width="10.75" style="5" customWidth="1"/>
    <col min="6145" max="6395" width="9.125" style="5"/>
    <col min="6396" max="6396" width="43.75" style="5" customWidth="1"/>
    <col min="6397" max="6397" width="11.25" style="5" customWidth="1"/>
    <col min="6398" max="6399" width="17.5" style="5" customWidth="1"/>
    <col min="6400" max="6400" width="10.75" style="5" customWidth="1"/>
    <col min="6401" max="6651" width="9.125" style="5"/>
    <col min="6652" max="6652" width="43.75" style="5" customWidth="1"/>
    <col min="6653" max="6653" width="11.25" style="5" customWidth="1"/>
    <col min="6654" max="6655" width="17.5" style="5" customWidth="1"/>
    <col min="6656" max="6656" width="10.75" style="5" customWidth="1"/>
    <col min="6657" max="6907" width="9.125" style="5"/>
    <col min="6908" max="6908" width="43.75" style="5" customWidth="1"/>
    <col min="6909" max="6909" width="11.25" style="5" customWidth="1"/>
    <col min="6910" max="6911" width="17.5" style="5" customWidth="1"/>
    <col min="6912" max="6912" width="10.75" style="5" customWidth="1"/>
    <col min="6913" max="7163" width="9.125" style="5"/>
    <col min="7164" max="7164" width="43.75" style="5" customWidth="1"/>
    <col min="7165" max="7165" width="11.25" style="5" customWidth="1"/>
    <col min="7166" max="7167" width="17.5" style="5" customWidth="1"/>
    <col min="7168" max="7168" width="10.75" style="5" customWidth="1"/>
    <col min="7169" max="7419" width="9.125" style="5"/>
    <col min="7420" max="7420" width="43.75" style="5" customWidth="1"/>
    <col min="7421" max="7421" width="11.25" style="5" customWidth="1"/>
    <col min="7422" max="7423" width="17.5" style="5" customWidth="1"/>
    <col min="7424" max="7424" width="10.75" style="5" customWidth="1"/>
    <col min="7425" max="7675" width="9.125" style="5"/>
    <col min="7676" max="7676" width="43.75" style="5" customWidth="1"/>
    <col min="7677" max="7677" width="11.25" style="5" customWidth="1"/>
    <col min="7678" max="7679" width="17.5" style="5" customWidth="1"/>
    <col min="7680" max="7680" width="10.75" style="5" customWidth="1"/>
    <col min="7681" max="7931" width="9.125" style="5"/>
    <col min="7932" max="7932" width="43.75" style="5" customWidth="1"/>
    <col min="7933" max="7933" width="11.25" style="5" customWidth="1"/>
    <col min="7934" max="7935" width="17.5" style="5" customWidth="1"/>
    <col min="7936" max="7936" width="10.75" style="5" customWidth="1"/>
    <col min="7937" max="8187" width="9.125" style="5"/>
    <col min="8188" max="8188" width="43.75" style="5" customWidth="1"/>
    <col min="8189" max="8189" width="11.25" style="5" customWidth="1"/>
    <col min="8190" max="8191" width="17.5" style="5" customWidth="1"/>
    <col min="8192" max="8192" width="10.75" style="5" customWidth="1"/>
    <col min="8193" max="8443" width="9.125" style="5"/>
    <col min="8444" max="8444" width="43.75" style="5" customWidth="1"/>
    <col min="8445" max="8445" width="11.25" style="5" customWidth="1"/>
    <col min="8446" max="8447" width="17.5" style="5" customWidth="1"/>
    <col min="8448" max="8448" width="10.75" style="5" customWidth="1"/>
    <col min="8449" max="8699" width="9.125" style="5"/>
    <col min="8700" max="8700" width="43.75" style="5" customWidth="1"/>
    <col min="8701" max="8701" width="11.25" style="5" customWidth="1"/>
    <col min="8702" max="8703" width="17.5" style="5" customWidth="1"/>
    <col min="8704" max="8704" width="10.75" style="5" customWidth="1"/>
    <col min="8705" max="8955" width="9.125" style="5"/>
    <col min="8956" max="8956" width="43.75" style="5" customWidth="1"/>
    <col min="8957" max="8957" width="11.25" style="5" customWidth="1"/>
    <col min="8958" max="8959" width="17.5" style="5" customWidth="1"/>
    <col min="8960" max="8960" width="10.75" style="5" customWidth="1"/>
    <col min="8961" max="9211" width="9.125" style="5"/>
    <col min="9212" max="9212" width="43.75" style="5" customWidth="1"/>
    <col min="9213" max="9213" width="11.25" style="5" customWidth="1"/>
    <col min="9214" max="9215" width="17.5" style="5" customWidth="1"/>
    <col min="9216" max="9216" width="10.75" style="5" customWidth="1"/>
    <col min="9217" max="9467" width="9.125" style="5"/>
    <col min="9468" max="9468" width="43.75" style="5" customWidth="1"/>
    <col min="9469" max="9469" width="11.25" style="5" customWidth="1"/>
    <col min="9470" max="9471" width="17.5" style="5" customWidth="1"/>
    <col min="9472" max="9472" width="10.75" style="5" customWidth="1"/>
    <col min="9473" max="9723" width="9.125" style="5"/>
    <col min="9724" max="9724" width="43.75" style="5" customWidth="1"/>
    <col min="9725" max="9725" width="11.25" style="5" customWidth="1"/>
    <col min="9726" max="9727" width="17.5" style="5" customWidth="1"/>
    <col min="9728" max="9728" width="10.75" style="5" customWidth="1"/>
    <col min="9729" max="9979" width="9.125" style="5"/>
    <col min="9980" max="9980" width="43.75" style="5" customWidth="1"/>
    <col min="9981" max="9981" width="11.25" style="5" customWidth="1"/>
    <col min="9982" max="9983" width="17.5" style="5" customWidth="1"/>
    <col min="9984" max="9984" width="10.75" style="5" customWidth="1"/>
    <col min="9985" max="10235" width="9.125" style="5"/>
    <col min="10236" max="10236" width="43.75" style="5" customWidth="1"/>
    <col min="10237" max="10237" width="11.25" style="5" customWidth="1"/>
    <col min="10238" max="10239" width="17.5" style="5" customWidth="1"/>
    <col min="10240" max="10240" width="10.75" style="5" customWidth="1"/>
    <col min="10241" max="10491" width="9.125" style="5"/>
    <col min="10492" max="10492" width="43.75" style="5" customWidth="1"/>
    <col min="10493" max="10493" width="11.25" style="5" customWidth="1"/>
    <col min="10494" max="10495" width="17.5" style="5" customWidth="1"/>
    <col min="10496" max="10496" width="10.75" style="5" customWidth="1"/>
    <col min="10497" max="10747" width="9.125" style="5"/>
    <col min="10748" max="10748" width="43.75" style="5" customWidth="1"/>
    <col min="10749" max="10749" width="11.25" style="5" customWidth="1"/>
    <col min="10750" max="10751" width="17.5" style="5" customWidth="1"/>
    <col min="10752" max="10752" width="10.75" style="5" customWidth="1"/>
    <col min="10753" max="11003" width="9.125" style="5"/>
    <col min="11004" max="11004" width="43.75" style="5" customWidth="1"/>
    <col min="11005" max="11005" width="11.25" style="5" customWidth="1"/>
    <col min="11006" max="11007" width="17.5" style="5" customWidth="1"/>
    <col min="11008" max="11008" width="10.75" style="5" customWidth="1"/>
    <col min="11009" max="11259" width="9.125" style="5"/>
    <col min="11260" max="11260" width="43.75" style="5" customWidth="1"/>
    <col min="11261" max="11261" width="11.25" style="5" customWidth="1"/>
    <col min="11262" max="11263" width="17.5" style="5" customWidth="1"/>
    <col min="11264" max="11264" width="10.75" style="5" customWidth="1"/>
    <col min="11265" max="11515" width="9.125" style="5"/>
    <col min="11516" max="11516" width="43.75" style="5" customWidth="1"/>
    <col min="11517" max="11517" width="11.25" style="5" customWidth="1"/>
    <col min="11518" max="11519" width="17.5" style="5" customWidth="1"/>
    <col min="11520" max="11520" width="10.75" style="5" customWidth="1"/>
    <col min="11521" max="11771" width="9.125" style="5"/>
    <col min="11772" max="11772" width="43.75" style="5" customWidth="1"/>
    <col min="11773" max="11773" width="11.25" style="5" customWidth="1"/>
    <col min="11774" max="11775" width="17.5" style="5" customWidth="1"/>
    <col min="11776" max="11776" width="10.75" style="5" customWidth="1"/>
    <col min="11777" max="12027" width="9.125" style="5"/>
    <col min="12028" max="12028" width="43.75" style="5" customWidth="1"/>
    <col min="12029" max="12029" width="11.25" style="5" customWidth="1"/>
    <col min="12030" max="12031" width="17.5" style="5" customWidth="1"/>
    <col min="12032" max="12032" width="10.75" style="5" customWidth="1"/>
    <col min="12033" max="12283" width="9.125" style="5"/>
    <col min="12284" max="12284" width="43.75" style="5" customWidth="1"/>
    <col min="12285" max="12285" width="11.25" style="5" customWidth="1"/>
    <col min="12286" max="12287" width="17.5" style="5" customWidth="1"/>
    <col min="12288" max="12288" width="10.75" style="5" customWidth="1"/>
    <col min="12289" max="12539" width="9.125" style="5"/>
    <col min="12540" max="12540" width="43.75" style="5" customWidth="1"/>
    <col min="12541" max="12541" width="11.25" style="5" customWidth="1"/>
    <col min="12542" max="12543" width="17.5" style="5" customWidth="1"/>
    <col min="12544" max="12544" width="10.75" style="5" customWidth="1"/>
    <col min="12545" max="12795" width="9.125" style="5"/>
    <col min="12796" max="12796" width="43.75" style="5" customWidth="1"/>
    <col min="12797" max="12797" width="11.25" style="5" customWidth="1"/>
    <col min="12798" max="12799" width="17.5" style="5" customWidth="1"/>
    <col min="12800" max="12800" width="10.75" style="5" customWidth="1"/>
    <col min="12801" max="13051" width="9.125" style="5"/>
    <col min="13052" max="13052" width="43.75" style="5" customWidth="1"/>
    <col min="13053" max="13053" width="11.25" style="5" customWidth="1"/>
    <col min="13054" max="13055" width="17.5" style="5" customWidth="1"/>
    <col min="13056" max="13056" width="10.75" style="5" customWidth="1"/>
    <col min="13057" max="13307" width="9.125" style="5"/>
    <col min="13308" max="13308" width="43.75" style="5" customWidth="1"/>
    <col min="13309" max="13309" width="11.25" style="5" customWidth="1"/>
    <col min="13310" max="13311" width="17.5" style="5" customWidth="1"/>
    <col min="13312" max="13312" width="10.75" style="5" customWidth="1"/>
    <col min="13313" max="13563" width="9.125" style="5"/>
    <col min="13564" max="13564" width="43.75" style="5" customWidth="1"/>
    <col min="13565" max="13565" width="11.25" style="5" customWidth="1"/>
    <col min="13566" max="13567" width="17.5" style="5" customWidth="1"/>
    <col min="13568" max="13568" width="10.75" style="5" customWidth="1"/>
    <col min="13569" max="13819" width="9.125" style="5"/>
    <col min="13820" max="13820" width="43.75" style="5" customWidth="1"/>
    <col min="13821" max="13821" width="11.25" style="5" customWidth="1"/>
    <col min="13822" max="13823" width="17.5" style="5" customWidth="1"/>
    <col min="13824" max="13824" width="10.75" style="5" customWidth="1"/>
    <col min="13825" max="14075" width="9.125" style="5"/>
    <col min="14076" max="14076" width="43.75" style="5" customWidth="1"/>
    <col min="14077" max="14077" width="11.25" style="5" customWidth="1"/>
    <col min="14078" max="14079" width="17.5" style="5" customWidth="1"/>
    <col min="14080" max="14080" width="10.75" style="5" customWidth="1"/>
    <col min="14081" max="14331" width="9.125" style="5"/>
    <col min="14332" max="14332" width="43.75" style="5" customWidth="1"/>
    <col min="14333" max="14333" width="11.25" style="5" customWidth="1"/>
    <col min="14334" max="14335" width="17.5" style="5" customWidth="1"/>
    <col min="14336" max="14336" width="10.75" style="5" customWidth="1"/>
    <col min="14337" max="14587" width="9.125" style="5"/>
    <col min="14588" max="14588" width="43.75" style="5" customWidth="1"/>
    <col min="14589" max="14589" width="11.25" style="5" customWidth="1"/>
    <col min="14590" max="14591" width="17.5" style="5" customWidth="1"/>
    <col min="14592" max="14592" width="10.75" style="5" customWidth="1"/>
    <col min="14593" max="14843" width="9.125" style="5"/>
    <col min="14844" max="14844" width="43.75" style="5" customWidth="1"/>
    <col min="14845" max="14845" width="11.25" style="5" customWidth="1"/>
    <col min="14846" max="14847" width="17.5" style="5" customWidth="1"/>
    <col min="14848" max="14848" width="10.75" style="5" customWidth="1"/>
    <col min="14849" max="15099" width="9.125" style="5"/>
    <col min="15100" max="15100" width="43.75" style="5" customWidth="1"/>
    <col min="15101" max="15101" width="11.25" style="5" customWidth="1"/>
    <col min="15102" max="15103" width="17.5" style="5" customWidth="1"/>
    <col min="15104" max="15104" width="10.75" style="5" customWidth="1"/>
    <col min="15105" max="15355" width="9.125" style="5"/>
    <col min="15356" max="15356" width="43.75" style="5" customWidth="1"/>
    <col min="15357" max="15357" width="11.25" style="5" customWidth="1"/>
    <col min="15358" max="15359" width="17.5" style="5" customWidth="1"/>
    <col min="15360" max="15360" width="10.75" style="5" customWidth="1"/>
    <col min="15361" max="15611" width="9.125" style="5"/>
    <col min="15612" max="15612" width="43.75" style="5" customWidth="1"/>
    <col min="15613" max="15613" width="11.25" style="5" customWidth="1"/>
    <col min="15614" max="15615" width="17.5" style="5" customWidth="1"/>
    <col min="15616" max="15616" width="10.75" style="5" customWidth="1"/>
    <col min="15617" max="15867" width="9.125" style="5"/>
    <col min="15868" max="15868" width="43.75" style="5" customWidth="1"/>
    <col min="15869" max="15869" width="11.25" style="5" customWidth="1"/>
    <col min="15870" max="15871" width="17.5" style="5" customWidth="1"/>
    <col min="15872" max="15872" width="10.75" style="5" customWidth="1"/>
    <col min="15873" max="16123" width="9.125" style="5"/>
    <col min="16124" max="16124" width="43.75" style="5" customWidth="1"/>
    <col min="16125" max="16125" width="11.25" style="5" customWidth="1"/>
    <col min="16126" max="16127" width="17.5" style="5" customWidth="1"/>
    <col min="16128" max="16128" width="10.75" style="5" customWidth="1"/>
    <col min="16129" max="16384" width="9.125" style="5"/>
  </cols>
  <sheetData>
    <row r="1" spans="1:7" ht="30" customHeight="1">
      <c r="A1" s="1" t="s">
        <v>109</v>
      </c>
      <c r="B1" s="1"/>
      <c r="C1" s="1"/>
      <c r="D1" s="1"/>
    </row>
    <row r="2" spans="1:7" ht="18" customHeight="1">
      <c r="A2" s="51" t="s">
        <v>110</v>
      </c>
      <c r="B2" s="52"/>
      <c r="C2" s="52"/>
      <c r="D2" s="52"/>
    </row>
    <row r="3" spans="1:7" s="10" customFormat="1" ht="18" customHeight="1" thickBot="1">
      <c r="A3" s="39" t="str">
        <f>资产负债表!A3</f>
        <v>编制单位：</v>
      </c>
      <c r="B3" s="53"/>
      <c r="C3" s="53"/>
      <c r="D3" s="41" t="s">
        <v>111</v>
      </c>
      <c r="E3" s="11"/>
      <c r="F3" s="11"/>
      <c r="G3" s="11"/>
    </row>
    <row r="4" spans="1:7" s="38" customFormat="1" ht="18" customHeight="1">
      <c r="A4" s="54" t="s">
        <v>3</v>
      </c>
      <c r="B4" s="55" t="s">
        <v>112</v>
      </c>
      <c r="C4" s="55" t="s">
        <v>113</v>
      </c>
      <c r="D4" s="56" t="s">
        <v>114</v>
      </c>
      <c r="E4" s="57"/>
      <c r="F4" s="49"/>
      <c r="G4" s="49"/>
    </row>
    <row r="5" spans="1:7" ht="18" customHeight="1">
      <c r="A5" s="58" t="s">
        <v>115</v>
      </c>
      <c r="B5" s="59"/>
      <c r="C5" s="60">
        <f>SUM(C6:C9)</f>
        <v>0</v>
      </c>
      <c r="D5" s="61">
        <f>SUM(D6:D9)</f>
        <v>0</v>
      </c>
    </row>
    <row r="6" spans="1:7" ht="18" customHeight="1">
      <c r="A6" s="62" t="s">
        <v>116</v>
      </c>
      <c r="B6" s="59"/>
      <c r="C6" s="63"/>
      <c r="D6" s="64"/>
    </row>
    <row r="7" spans="1:7" ht="18" customHeight="1">
      <c r="A7" s="62" t="s">
        <v>117</v>
      </c>
      <c r="B7" s="59"/>
      <c r="C7" s="63"/>
      <c r="D7" s="64"/>
    </row>
    <row r="8" spans="1:7" ht="18" customHeight="1">
      <c r="A8" s="62" t="s">
        <v>118</v>
      </c>
      <c r="B8" s="59"/>
      <c r="C8" s="63"/>
      <c r="D8" s="64"/>
    </row>
    <row r="9" spans="1:7" ht="18" customHeight="1">
      <c r="A9" s="62" t="s">
        <v>119</v>
      </c>
      <c r="B9" s="59"/>
      <c r="C9" s="63"/>
      <c r="D9" s="64"/>
    </row>
    <row r="10" spans="1:7" ht="18" customHeight="1">
      <c r="A10" s="58" t="s">
        <v>120</v>
      </c>
      <c r="B10" s="59"/>
      <c r="C10" s="60">
        <f>SUM(C11:C25)-SUM(C24:C25)</f>
        <v>0</v>
      </c>
      <c r="D10" s="61">
        <f>SUM(D11:D25)-SUM(D24:D25)</f>
        <v>0</v>
      </c>
    </row>
    <row r="11" spans="1:7" ht="18" customHeight="1">
      <c r="A11" s="62" t="s">
        <v>121</v>
      </c>
      <c r="B11" s="59"/>
      <c r="C11" s="63"/>
      <c r="D11" s="64"/>
    </row>
    <row r="12" spans="1:7" ht="18" customHeight="1">
      <c r="A12" s="62" t="s">
        <v>122</v>
      </c>
      <c r="B12" s="59"/>
      <c r="C12" s="63"/>
      <c r="D12" s="64"/>
    </row>
    <row r="13" spans="1:7" ht="18" customHeight="1">
      <c r="A13" s="62" t="s">
        <v>123</v>
      </c>
      <c r="B13" s="59"/>
      <c r="C13" s="63"/>
      <c r="D13" s="64"/>
    </row>
    <row r="14" spans="1:7" ht="18" customHeight="1">
      <c r="A14" s="62" t="s">
        <v>124</v>
      </c>
      <c r="B14" s="59"/>
      <c r="C14" s="63"/>
      <c r="D14" s="64"/>
    </row>
    <row r="15" spans="1:7" ht="18" customHeight="1">
      <c r="A15" s="62" t="s">
        <v>125</v>
      </c>
      <c r="B15" s="59"/>
      <c r="C15" s="63"/>
      <c r="D15" s="64"/>
    </row>
    <row r="16" spans="1:7" ht="18" customHeight="1">
      <c r="A16" s="62" t="s">
        <v>126</v>
      </c>
      <c r="B16" s="59"/>
      <c r="C16" s="63"/>
      <c r="D16" s="64"/>
    </row>
    <row r="17" spans="1:6" ht="18" customHeight="1">
      <c r="A17" s="62" t="s">
        <v>127</v>
      </c>
      <c r="B17" s="59"/>
      <c r="C17" s="63"/>
      <c r="D17" s="64"/>
    </row>
    <row r="18" spans="1:6" ht="18" customHeight="1">
      <c r="A18" s="62" t="s">
        <v>128</v>
      </c>
      <c r="B18" s="59"/>
      <c r="C18" s="63"/>
      <c r="D18" s="64"/>
    </row>
    <row r="19" spans="1:6" ht="18" customHeight="1">
      <c r="A19" s="62" t="s">
        <v>129</v>
      </c>
      <c r="B19" s="59"/>
      <c r="C19" s="63"/>
      <c r="D19" s="64"/>
    </row>
    <row r="20" spans="1:6" ht="18" customHeight="1">
      <c r="A20" s="62" t="s">
        <v>130</v>
      </c>
      <c r="B20" s="59"/>
      <c r="C20" s="63"/>
      <c r="D20" s="64"/>
    </row>
    <row r="21" spans="1:6" ht="18" customHeight="1">
      <c r="A21" s="62" t="s">
        <v>131</v>
      </c>
      <c r="B21" s="59"/>
      <c r="C21" s="63"/>
      <c r="D21" s="64"/>
    </row>
    <row r="22" spans="1:6" ht="18" customHeight="1">
      <c r="A22" s="62" t="s">
        <v>132</v>
      </c>
      <c r="B22" s="59"/>
      <c r="C22" s="63"/>
      <c r="D22" s="64"/>
    </row>
    <row r="23" spans="1:6" ht="18" customHeight="1">
      <c r="A23" s="62" t="s">
        <v>133</v>
      </c>
      <c r="B23" s="59"/>
      <c r="C23" s="63"/>
      <c r="D23" s="64"/>
    </row>
    <row r="24" spans="1:6" ht="18" customHeight="1">
      <c r="A24" s="62" t="s">
        <v>134</v>
      </c>
      <c r="B24" s="59"/>
      <c r="C24" s="63"/>
      <c r="D24" s="64"/>
    </row>
    <row r="25" spans="1:6" ht="18" customHeight="1">
      <c r="A25" s="62" t="s">
        <v>135</v>
      </c>
      <c r="B25" s="59"/>
      <c r="C25" s="63"/>
      <c r="D25" s="64"/>
      <c r="F25" s="65"/>
    </row>
    <row r="26" spans="1:6" ht="18" customHeight="1">
      <c r="A26" s="62" t="s">
        <v>136</v>
      </c>
      <c r="B26" s="59"/>
      <c r="C26" s="63"/>
      <c r="D26" s="64"/>
    </row>
    <row r="27" spans="1:6" ht="18" customHeight="1">
      <c r="A27" s="62" t="s">
        <v>137</v>
      </c>
      <c r="B27" s="59"/>
      <c r="C27" s="63"/>
      <c r="D27" s="64"/>
    </row>
    <row r="28" spans="1:6" ht="18" customHeight="1">
      <c r="A28" s="62" t="s">
        <v>138</v>
      </c>
      <c r="B28" s="59"/>
      <c r="C28" s="63"/>
      <c r="D28" s="64"/>
    </row>
    <row r="29" spans="1:6" ht="18" customHeight="1">
      <c r="A29" s="62" t="s">
        <v>139</v>
      </c>
      <c r="B29" s="59"/>
      <c r="C29" s="63"/>
      <c r="D29" s="64"/>
    </row>
    <row r="30" spans="1:6" ht="18" customHeight="1">
      <c r="A30" s="62" t="s">
        <v>140</v>
      </c>
      <c r="B30" s="59"/>
      <c r="C30" s="63"/>
      <c r="D30" s="64"/>
    </row>
    <row r="31" spans="1:6" ht="18" customHeight="1">
      <c r="A31" s="62" t="s">
        <v>141</v>
      </c>
      <c r="B31" s="59"/>
      <c r="C31" s="63"/>
      <c r="D31" s="64"/>
    </row>
    <row r="32" spans="1:6" ht="18" customHeight="1">
      <c r="A32" s="62" t="s">
        <v>142</v>
      </c>
      <c r="B32" s="59"/>
      <c r="C32" s="63"/>
      <c r="D32" s="64"/>
    </row>
    <row r="33" spans="1:4" ht="18" customHeight="1">
      <c r="A33" s="62" t="s">
        <v>143</v>
      </c>
      <c r="B33" s="59"/>
      <c r="C33" s="63"/>
      <c r="D33" s="64"/>
    </row>
    <row r="34" spans="1:4" ht="18" customHeight="1">
      <c r="A34" s="62" t="s">
        <v>144</v>
      </c>
      <c r="B34" s="59"/>
      <c r="C34" s="63"/>
      <c r="D34" s="64"/>
    </row>
    <row r="35" spans="1:4" ht="18" customHeight="1">
      <c r="A35" s="58" t="s">
        <v>145</v>
      </c>
      <c r="B35" s="59"/>
      <c r="C35" s="60">
        <f>C5-C10+SUM(C26:C34)-C28</f>
        <v>0</v>
      </c>
      <c r="D35" s="61">
        <f>D5-D10+SUM(D26:D34)-D28</f>
        <v>0</v>
      </c>
    </row>
    <row r="36" spans="1:4" ht="18" customHeight="1">
      <c r="A36" s="62" t="s">
        <v>146</v>
      </c>
      <c r="B36" s="59"/>
      <c r="C36" s="63"/>
      <c r="D36" s="64"/>
    </row>
    <row r="37" spans="1:4" ht="18" customHeight="1">
      <c r="A37" s="62" t="s">
        <v>147</v>
      </c>
      <c r="B37" s="59"/>
      <c r="C37" s="63"/>
      <c r="D37" s="64"/>
    </row>
    <row r="38" spans="1:4" ht="18" customHeight="1">
      <c r="A38" s="58" t="s">
        <v>148</v>
      </c>
      <c r="B38" s="59"/>
      <c r="C38" s="60">
        <f>C35+C36-C37</f>
        <v>0</v>
      </c>
      <c r="D38" s="61">
        <f>D35+D36-D37</f>
        <v>0</v>
      </c>
    </row>
    <row r="39" spans="1:4" ht="18" customHeight="1">
      <c r="A39" s="62" t="s">
        <v>149</v>
      </c>
      <c r="B39" s="59"/>
      <c r="C39" s="63"/>
      <c r="D39" s="64"/>
    </row>
    <row r="40" spans="1:4" ht="18" customHeight="1">
      <c r="A40" s="58" t="s">
        <v>150</v>
      </c>
      <c r="B40" s="59"/>
      <c r="C40" s="60">
        <f>C38-C39</f>
        <v>0</v>
      </c>
      <c r="D40" s="61">
        <f>D38-D39</f>
        <v>0</v>
      </c>
    </row>
    <row r="41" spans="1:4" ht="18" customHeight="1">
      <c r="A41" s="62" t="s">
        <v>151</v>
      </c>
      <c r="B41" s="59"/>
      <c r="C41" s="66"/>
      <c r="D41" s="67"/>
    </row>
    <row r="42" spans="1:4" ht="18" customHeight="1">
      <c r="A42" s="62" t="s">
        <v>152</v>
      </c>
      <c r="B42" s="59"/>
      <c r="C42" s="66">
        <f>C40-C43</f>
        <v>0</v>
      </c>
      <c r="D42" s="67">
        <f>D40-D43</f>
        <v>0</v>
      </c>
    </row>
    <row r="43" spans="1:4" ht="18" customHeight="1">
      <c r="A43" s="62" t="s">
        <v>153</v>
      </c>
      <c r="B43" s="59"/>
      <c r="C43" s="66"/>
      <c r="D43" s="67"/>
    </row>
    <row r="44" spans="1:4" ht="18" customHeight="1">
      <c r="A44" s="62" t="s">
        <v>154</v>
      </c>
      <c r="B44" s="59"/>
      <c r="C44" s="66"/>
      <c r="D44" s="67"/>
    </row>
    <row r="45" spans="1:4" ht="18" customHeight="1">
      <c r="A45" s="62" t="s">
        <v>155</v>
      </c>
      <c r="B45" s="59"/>
      <c r="C45" s="68"/>
      <c r="D45" s="69"/>
    </row>
    <row r="46" spans="1:4" ht="18" customHeight="1">
      <c r="A46" s="62" t="s">
        <v>156</v>
      </c>
      <c r="B46" s="59"/>
      <c r="C46" s="66">
        <f>C40-C45</f>
        <v>0</v>
      </c>
      <c r="D46" s="67">
        <f>D40-D45</f>
        <v>0</v>
      </c>
    </row>
    <row r="47" spans="1:4" ht="18" customHeight="1">
      <c r="A47" s="58" t="s">
        <v>157</v>
      </c>
      <c r="B47" s="59"/>
      <c r="C47" s="66">
        <f>C48+C59</f>
        <v>0</v>
      </c>
      <c r="D47" s="67">
        <f>D48+D59</f>
        <v>0</v>
      </c>
    </row>
    <row r="48" spans="1:4" ht="18" customHeight="1">
      <c r="A48" s="62" t="s">
        <v>158</v>
      </c>
      <c r="B48" s="59"/>
      <c r="C48" s="66">
        <f>C49+C52</f>
        <v>0</v>
      </c>
      <c r="D48" s="67">
        <f>D49+D52</f>
        <v>0</v>
      </c>
    </row>
    <row r="49" spans="1:4" ht="16.5" customHeight="1">
      <c r="A49" s="62" t="s">
        <v>159</v>
      </c>
      <c r="B49" s="59"/>
      <c r="C49" s="66">
        <f>C50+C51</f>
        <v>0</v>
      </c>
      <c r="D49" s="67">
        <f>D50+D51</f>
        <v>0</v>
      </c>
    </row>
    <row r="50" spans="1:4" ht="16.5" customHeight="1">
      <c r="A50" s="62" t="s">
        <v>160</v>
      </c>
      <c r="B50" s="59"/>
      <c r="C50" s="66"/>
      <c r="D50" s="67"/>
    </row>
    <row r="51" spans="1:4" ht="16.5" customHeight="1">
      <c r="A51" s="62" t="s">
        <v>161</v>
      </c>
      <c r="B51" s="59"/>
      <c r="C51" s="66"/>
      <c r="D51" s="67"/>
    </row>
    <row r="52" spans="1:4" ht="16.5" customHeight="1">
      <c r="A52" s="62" t="s">
        <v>162</v>
      </c>
      <c r="B52" s="59"/>
      <c r="C52" s="66">
        <f>SUM(C53:C58)</f>
        <v>0</v>
      </c>
      <c r="D52" s="67">
        <f>SUM(D53:D58)</f>
        <v>0</v>
      </c>
    </row>
    <row r="53" spans="1:4" ht="16.5" customHeight="1">
      <c r="A53" s="62" t="s">
        <v>163</v>
      </c>
      <c r="B53" s="59"/>
      <c r="C53" s="66"/>
      <c r="D53" s="67"/>
    </row>
    <row r="54" spans="1:4" ht="16.5" customHeight="1">
      <c r="A54" s="62" t="s">
        <v>164</v>
      </c>
      <c r="B54" s="59"/>
      <c r="C54" s="66"/>
      <c r="D54" s="67"/>
    </row>
    <row r="55" spans="1:4" ht="16.5" customHeight="1">
      <c r="A55" s="62" t="s">
        <v>165</v>
      </c>
      <c r="B55" s="59"/>
      <c r="C55" s="66"/>
      <c r="D55" s="67"/>
    </row>
    <row r="56" spans="1:4" ht="16.5" customHeight="1">
      <c r="A56" s="62" t="s">
        <v>166</v>
      </c>
      <c r="B56" s="59"/>
      <c r="C56" s="66"/>
      <c r="D56" s="67"/>
    </row>
    <row r="57" spans="1:4" ht="16.5" customHeight="1">
      <c r="A57" s="62" t="s">
        <v>167</v>
      </c>
      <c r="B57" s="59"/>
      <c r="C57" s="66"/>
      <c r="D57" s="67"/>
    </row>
    <row r="58" spans="1:4" ht="16.5" customHeight="1">
      <c r="A58" s="62" t="s">
        <v>168</v>
      </c>
      <c r="B58" s="59"/>
      <c r="C58" s="66"/>
      <c r="D58" s="67"/>
    </row>
    <row r="59" spans="1:4" ht="16.5" customHeight="1">
      <c r="A59" s="62" t="s">
        <v>169</v>
      </c>
      <c r="B59" s="59"/>
      <c r="C59" s="66"/>
      <c r="D59" s="67"/>
    </row>
    <row r="60" spans="1:4" ht="18" customHeight="1" thickBot="1">
      <c r="A60" s="70" t="s">
        <v>170</v>
      </c>
      <c r="B60" s="71"/>
      <c r="C60" s="72">
        <f>C40+C47</f>
        <v>0</v>
      </c>
      <c r="D60" s="73">
        <f>D40+D47</f>
        <v>0</v>
      </c>
    </row>
    <row r="61" spans="1:4" ht="16.5" hidden="1" customHeight="1">
      <c r="A61" s="74" t="s">
        <v>171</v>
      </c>
      <c r="B61" s="75"/>
      <c r="C61" s="76">
        <f>C46+C48</f>
        <v>0</v>
      </c>
      <c r="D61" s="76">
        <f>D46+D48</f>
        <v>0</v>
      </c>
    </row>
    <row r="62" spans="1:4" ht="16.5" hidden="1" customHeight="1">
      <c r="A62" s="77" t="s">
        <v>172</v>
      </c>
      <c r="B62" s="59"/>
      <c r="C62" s="66">
        <f>C45+C59</f>
        <v>0</v>
      </c>
      <c r="D62" s="66">
        <f>D45+D59</f>
        <v>0</v>
      </c>
    </row>
    <row r="63" spans="1:4" ht="16.5" hidden="1" customHeight="1">
      <c r="A63" s="78" t="s">
        <v>173</v>
      </c>
      <c r="B63" s="59"/>
      <c r="C63" s="66"/>
      <c r="D63" s="66"/>
    </row>
    <row r="64" spans="1:4" ht="16.5" hidden="1" customHeight="1">
      <c r="A64" s="77" t="s">
        <v>174</v>
      </c>
      <c r="B64" s="59"/>
      <c r="C64" s="68"/>
      <c r="D64" s="68"/>
    </row>
    <row r="65" spans="1:7" ht="16.5" hidden="1" customHeight="1">
      <c r="A65" s="77" t="s">
        <v>175</v>
      </c>
      <c r="B65" s="59"/>
      <c r="C65" s="68"/>
      <c r="D65" s="68"/>
    </row>
    <row r="66" spans="1:7" ht="16.5" hidden="1" customHeight="1">
      <c r="A66" s="79" t="s">
        <v>176</v>
      </c>
      <c r="B66" s="80"/>
      <c r="C66" s="80"/>
      <c r="D66" s="80"/>
    </row>
    <row r="67" spans="1:7" ht="16.5" hidden="1" customHeight="1">
      <c r="A67" s="79" t="s">
        <v>177</v>
      </c>
      <c r="B67" s="79"/>
      <c r="C67" s="79"/>
      <c r="D67" s="79"/>
    </row>
    <row r="68" spans="1:7" s="22" customFormat="1" ht="22.5" customHeight="1">
      <c r="A68" s="81" t="s">
        <v>178</v>
      </c>
      <c r="B68" s="81"/>
      <c r="C68" s="81"/>
      <c r="D68" s="81"/>
      <c r="E68" s="11"/>
      <c r="F68" s="21"/>
      <c r="G68" s="21"/>
    </row>
    <row r="69" spans="1:7" ht="17.25" customHeight="1">
      <c r="A69" s="82" t="s">
        <v>179</v>
      </c>
      <c r="B69" s="83"/>
      <c r="C69" s="83"/>
      <c r="D69" s="84"/>
    </row>
    <row r="70" spans="1:7" ht="32.25" customHeight="1">
      <c r="A70" s="85" t="s">
        <v>180</v>
      </c>
      <c r="B70" s="85"/>
      <c r="C70" s="85"/>
      <c r="D70" s="85"/>
    </row>
    <row r="71" spans="1:7" ht="33" customHeight="1">
      <c r="A71" s="85" t="s">
        <v>181</v>
      </c>
      <c r="B71" s="85"/>
      <c r="C71" s="85"/>
      <c r="D71" s="85"/>
    </row>
    <row r="72" spans="1:7">
      <c r="D72" s="38"/>
    </row>
    <row r="73" spans="1:7">
      <c r="D73" s="38"/>
    </row>
    <row r="74" spans="1:7">
      <c r="D74" s="38"/>
    </row>
    <row r="75" spans="1:7">
      <c r="D75" s="38"/>
    </row>
    <row r="76" spans="1:7">
      <c r="D76" s="38"/>
    </row>
    <row r="77" spans="1:7">
      <c r="D77" s="38"/>
    </row>
    <row r="78" spans="1:7">
      <c r="D78" s="38"/>
    </row>
    <row r="79" spans="1:7">
      <c r="D79" s="38"/>
    </row>
    <row r="81" spans="4:4">
      <c r="D81" s="38"/>
    </row>
  </sheetData>
  <mergeCells count="7">
    <mergeCell ref="A71:D71"/>
    <mergeCell ref="A1:D1"/>
    <mergeCell ref="A2:D2"/>
    <mergeCell ref="A66:D66"/>
    <mergeCell ref="A67:D67"/>
    <mergeCell ref="A68:D68"/>
    <mergeCell ref="A70:D70"/>
  </mergeCells>
  <phoneticPr fontId="4" type="noConversion"/>
  <pageMargins left="0.70866141732283472" right="0.70866141732283472" top="0.74803149606299213" bottom="0.74803149606299213" header="0.31496062992125984" footer="0.31496062992125984"/>
  <pageSetup paperSize="9" scale="76" orientation="portrait" r:id="rId1"/>
  <headerFooter>
    <oddFooter>&amp;C&amp;P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FD2C28-EC9E-4816-A8D4-FD23D2EE9FB3}">
  <sheetPr>
    <pageSetUpPr fitToPage="1"/>
  </sheetPr>
  <dimension ref="A1:E67"/>
  <sheetViews>
    <sheetView view="pageBreakPreview" topLeftCell="A47" zoomScaleNormal="100" zoomScaleSheetLayoutView="100" workbookViewId="0">
      <selection activeCell="C10" sqref="C10"/>
    </sheetView>
  </sheetViews>
  <sheetFormatPr defaultRowHeight="15.75"/>
  <cols>
    <col min="1" max="1" width="50.625" style="88" customWidth="1"/>
    <col min="2" max="2" width="8.75" style="116" hidden="1" customWidth="1"/>
    <col min="3" max="3" width="20.625" style="116" customWidth="1"/>
    <col min="4" max="4" width="20.625" style="88" customWidth="1"/>
    <col min="5" max="5" width="19.375" style="6" customWidth="1"/>
    <col min="6" max="16384" width="9" style="88"/>
  </cols>
  <sheetData>
    <row r="1" spans="1:5" ht="30" customHeight="1">
      <c r="A1" s="87" t="s">
        <v>182</v>
      </c>
      <c r="B1" s="87"/>
      <c r="C1" s="87"/>
      <c r="D1" s="87"/>
      <c r="E1" s="11"/>
    </row>
    <row r="2" spans="1:5" ht="18" customHeight="1">
      <c r="A2" s="4" t="str">
        <f>利润表!A2</f>
        <v>2022年度</v>
      </c>
      <c r="B2" s="4"/>
      <c r="C2" s="4"/>
      <c r="D2" s="4"/>
      <c r="E2" s="11"/>
    </row>
    <row r="3" spans="1:5" s="92" customFormat="1" ht="18" customHeight="1" thickBot="1">
      <c r="A3" s="89" t="str">
        <f>资产负债表!A3</f>
        <v>编制单位：</v>
      </c>
      <c r="B3" s="90"/>
      <c r="C3" s="90"/>
      <c r="D3" s="91" t="s">
        <v>53</v>
      </c>
      <c r="E3" s="11"/>
    </row>
    <row r="4" spans="1:5" ht="18" customHeight="1">
      <c r="A4" s="93" t="s">
        <v>183</v>
      </c>
      <c r="B4" s="13" t="s">
        <v>112</v>
      </c>
      <c r="C4" s="55" t="s">
        <v>113</v>
      </c>
      <c r="D4" s="56" t="s">
        <v>114</v>
      </c>
      <c r="E4" s="11"/>
    </row>
    <row r="5" spans="1:5" ht="18" customHeight="1">
      <c r="A5" s="94" t="s">
        <v>184</v>
      </c>
      <c r="B5" s="95"/>
      <c r="C5" s="96"/>
      <c r="D5" s="97"/>
      <c r="E5" s="11"/>
    </row>
    <row r="6" spans="1:5" ht="18" customHeight="1">
      <c r="A6" s="98" t="s">
        <v>185</v>
      </c>
      <c r="B6" s="95"/>
      <c r="C6" s="99"/>
      <c r="D6" s="100"/>
      <c r="E6" s="11"/>
    </row>
    <row r="7" spans="1:5" s="104" customFormat="1" ht="18" hidden="1" customHeight="1">
      <c r="A7" s="101" t="s">
        <v>186</v>
      </c>
      <c r="B7" s="102"/>
      <c r="C7" s="103"/>
      <c r="D7" s="100"/>
      <c r="E7" s="11"/>
    </row>
    <row r="8" spans="1:5" s="104" customFormat="1" ht="18" hidden="1" customHeight="1">
      <c r="A8" s="101" t="s">
        <v>187</v>
      </c>
      <c r="B8" s="102"/>
      <c r="C8" s="103"/>
      <c r="D8" s="100"/>
      <c r="E8" s="11"/>
    </row>
    <row r="9" spans="1:5" s="104" customFormat="1" ht="18" hidden="1" customHeight="1">
      <c r="A9" s="101" t="s">
        <v>188</v>
      </c>
      <c r="B9" s="102"/>
      <c r="C9" s="103"/>
      <c r="D9" s="100"/>
      <c r="E9" s="11"/>
    </row>
    <row r="10" spans="1:5" s="104" customFormat="1" ht="18" hidden="1" customHeight="1">
      <c r="A10" s="101" t="s">
        <v>189</v>
      </c>
      <c r="B10" s="102"/>
      <c r="C10" s="103"/>
      <c r="D10" s="100"/>
      <c r="E10" s="11"/>
    </row>
    <row r="11" spans="1:5" s="104" customFormat="1" ht="18" hidden="1" customHeight="1">
      <c r="A11" s="101" t="s">
        <v>190</v>
      </c>
      <c r="B11" s="102"/>
      <c r="C11" s="103"/>
      <c r="D11" s="100"/>
      <c r="E11" s="11"/>
    </row>
    <row r="12" spans="1:5" s="104" customFormat="1" ht="18" hidden="1" customHeight="1">
      <c r="A12" s="101" t="s">
        <v>191</v>
      </c>
      <c r="B12" s="102"/>
      <c r="C12" s="103"/>
      <c r="D12" s="100"/>
      <c r="E12" s="11"/>
    </row>
    <row r="13" spans="1:5" s="104" customFormat="1" ht="18" hidden="1" customHeight="1">
      <c r="A13" s="101" t="s">
        <v>192</v>
      </c>
      <c r="B13" s="102"/>
      <c r="C13" s="103"/>
      <c r="D13" s="100"/>
      <c r="E13" s="11"/>
    </row>
    <row r="14" spans="1:5" s="104" customFormat="1" ht="18" hidden="1" customHeight="1">
      <c r="A14" s="101" t="s">
        <v>193</v>
      </c>
      <c r="B14" s="102"/>
      <c r="C14" s="103"/>
      <c r="D14" s="100"/>
      <c r="E14" s="11"/>
    </row>
    <row r="15" spans="1:5" s="104" customFormat="1" ht="18" hidden="1" customHeight="1">
      <c r="A15" s="101" t="s">
        <v>194</v>
      </c>
      <c r="B15" s="102"/>
      <c r="C15" s="103"/>
      <c r="D15" s="100"/>
      <c r="E15" s="11"/>
    </row>
    <row r="16" spans="1:5" s="104" customFormat="1" ht="18" hidden="1" customHeight="1">
      <c r="A16" s="101" t="s">
        <v>195</v>
      </c>
      <c r="B16" s="102"/>
      <c r="C16" s="103"/>
      <c r="D16" s="100"/>
      <c r="E16" s="11"/>
    </row>
    <row r="17" spans="1:5" ht="18" customHeight="1">
      <c r="A17" s="98" t="s">
        <v>196</v>
      </c>
      <c r="B17" s="95"/>
      <c r="C17" s="99"/>
      <c r="D17" s="100"/>
      <c r="E17" s="11"/>
    </row>
    <row r="18" spans="1:5" ht="18" customHeight="1">
      <c r="A18" s="98" t="s">
        <v>197</v>
      </c>
      <c r="B18" s="95"/>
      <c r="C18" s="99"/>
      <c r="D18" s="100"/>
      <c r="E18" s="11"/>
    </row>
    <row r="19" spans="1:5" ht="18" customHeight="1">
      <c r="A19" s="105" t="s">
        <v>198</v>
      </c>
      <c r="B19" s="95"/>
      <c r="C19" s="106">
        <f>SUM(C6:C18)</f>
        <v>0</v>
      </c>
      <c r="D19" s="107">
        <f>SUM(D6:D18)</f>
        <v>0</v>
      </c>
      <c r="E19" s="11"/>
    </row>
    <row r="20" spans="1:5" ht="18" customHeight="1">
      <c r="A20" s="98" t="s">
        <v>199</v>
      </c>
      <c r="B20" s="95"/>
      <c r="C20" s="99"/>
      <c r="D20" s="100"/>
      <c r="E20" s="11"/>
    </row>
    <row r="21" spans="1:5" s="104" customFormat="1" ht="18" hidden="1" customHeight="1">
      <c r="A21" s="101" t="s">
        <v>200</v>
      </c>
      <c r="B21" s="102"/>
      <c r="C21" s="103"/>
      <c r="D21" s="100"/>
      <c r="E21" s="11"/>
    </row>
    <row r="22" spans="1:5" s="104" customFormat="1" ht="18" hidden="1" customHeight="1">
      <c r="A22" s="101" t="s">
        <v>201</v>
      </c>
      <c r="B22" s="102"/>
      <c r="C22" s="103"/>
      <c r="D22" s="100"/>
      <c r="E22" s="11"/>
    </row>
    <row r="23" spans="1:5" s="104" customFormat="1" ht="18" hidden="1" customHeight="1">
      <c r="A23" s="101" t="s">
        <v>202</v>
      </c>
      <c r="B23" s="102"/>
      <c r="C23" s="103"/>
      <c r="D23" s="100"/>
      <c r="E23" s="11"/>
    </row>
    <row r="24" spans="1:5" s="104" customFormat="1" ht="18" hidden="1" customHeight="1">
      <c r="A24" s="101" t="s">
        <v>203</v>
      </c>
      <c r="B24" s="102"/>
      <c r="C24" s="103"/>
      <c r="D24" s="100"/>
      <c r="E24" s="11"/>
    </row>
    <row r="25" spans="1:5" s="104" customFormat="1" ht="18" hidden="1" customHeight="1">
      <c r="A25" s="101" t="s">
        <v>204</v>
      </c>
      <c r="B25" s="102"/>
      <c r="C25" s="103"/>
      <c r="D25" s="100"/>
      <c r="E25" s="11"/>
    </row>
    <row r="26" spans="1:5" ht="18" customHeight="1">
      <c r="A26" s="98" t="s">
        <v>205</v>
      </c>
      <c r="B26" s="95"/>
      <c r="C26" s="99"/>
      <c r="D26" s="100"/>
      <c r="E26" s="11"/>
    </row>
    <row r="27" spans="1:5" ht="18" customHeight="1">
      <c r="A27" s="98" t="s">
        <v>206</v>
      </c>
      <c r="B27" s="95"/>
      <c r="C27" s="99"/>
      <c r="D27" s="100"/>
      <c r="E27" s="11"/>
    </row>
    <row r="28" spans="1:5" ht="18" customHeight="1">
      <c r="A28" s="98" t="s">
        <v>207</v>
      </c>
      <c r="B28" s="95"/>
      <c r="C28" s="99"/>
      <c r="D28" s="100"/>
      <c r="E28" s="11"/>
    </row>
    <row r="29" spans="1:5" ht="18" customHeight="1">
      <c r="A29" s="105" t="s">
        <v>208</v>
      </c>
      <c r="B29" s="95"/>
      <c r="C29" s="106">
        <f>SUM(C20:C28)</f>
        <v>0</v>
      </c>
      <c r="D29" s="107">
        <f>SUM(D20:D28)</f>
        <v>0</v>
      </c>
      <c r="E29" s="11"/>
    </row>
    <row r="30" spans="1:5" ht="18" customHeight="1">
      <c r="A30" s="105" t="s">
        <v>209</v>
      </c>
      <c r="B30" s="95"/>
      <c r="C30" s="106">
        <f>C19-C29</f>
        <v>0</v>
      </c>
      <c r="D30" s="107">
        <f>D19-D29</f>
        <v>0</v>
      </c>
      <c r="E30" s="11"/>
    </row>
    <row r="31" spans="1:5" ht="18" customHeight="1">
      <c r="A31" s="94" t="s">
        <v>210</v>
      </c>
      <c r="B31" s="95"/>
      <c r="C31" s="96"/>
      <c r="D31" s="108"/>
      <c r="E31" s="11"/>
    </row>
    <row r="32" spans="1:5" ht="18" customHeight="1">
      <c r="A32" s="98" t="s">
        <v>211</v>
      </c>
      <c r="B32" s="95"/>
      <c r="C32" s="99"/>
      <c r="D32" s="100"/>
      <c r="E32" s="11"/>
    </row>
    <row r="33" spans="1:5" ht="18" customHeight="1">
      <c r="A33" s="98" t="s">
        <v>212</v>
      </c>
      <c r="B33" s="95"/>
      <c r="C33" s="99"/>
      <c r="D33" s="100"/>
      <c r="E33" s="11"/>
    </row>
    <row r="34" spans="1:5" ht="18" customHeight="1">
      <c r="A34" s="98" t="s">
        <v>213</v>
      </c>
      <c r="B34" s="95"/>
      <c r="C34" s="99"/>
      <c r="D34" s="100"/>
      <c r="E34" s="11"/>
    </row>
    <row r="35" spans="1:5" ht="18" customHeight="1">
      <c r="A35" s="98" t="s">
        <v>214</v>
      </c>
      <c r="B35" s="95"/>
      <c r="C35" s="99"/>
      <c r="D35" s="100"/>
      <c r="E35" s="11"/>
    </row>
    <row r="36" spans="1:5" ht="18" customHeight="1">
      <c r="A36" s="98" t="s">
        <v>215</v>
      </c>
      <c r="B36" s="95"/>
      <c r="C36" s="99"/>
      <c r="D36" s="100"/>
      <c r="E36" s="11"/>
    </row>
    <row r="37" spans="1:5" ht="18" customHeight="1">
      <c r="A37" s="105" t="s">
        <v>216</v>
      </c>
      <c r="B37" s="95"/>
      <c r="C37" s="106">
        <f>SUM(C32:C36)</f>
        <v>0</v>
      </c>
      <c r="D37" s="107">
        <f>SUM(D32:D36)</f>
        <v>0</v>
      </c>
      <c r="E37" s="11"/>
    </row>
    <row r="38" spans="1:5" ht="18" customHeight="1">
      <c r="A38" s="98" t="s">
        <v>217</v>
      </c>
      <c r="B38" s="95"/>
      <c r="C38" s="99"/>
      <c r="D38" s="100"/>
      <c r="E38" s="11"/>
    </row>
    <row r="39" spans="1:5" ht="18" customHeight="1">
      <c r="A39" s="98" t="s">
        <v>218</v>
      </c>
      <c r="B39" s="95"/>
      <c r="C39" s="99"/>
      <c r="D39" s="100"/>
      <c r="E39" s="11"/>
    </row>
    <row r="40" spans="1:5" s="104" customFormat="1" ht="18" hidden="1" customHeight="1">
      <c r="A40" s="101" t="s">
        <v>219</v>
      </c>
      <c r="B40" s="102"/>
      <c r="C40" s="103"/>
      <c r="D40" s="100"/>
      <c r="E40" s="11"/>
    </row>
    <row r="41" spans="1:5" ht="18" customHeight="1">
      <c r="A41" s="98" t="s">
        <v>220</v>
      </c>
      <c r="B41" s="95"/>
      <c r="C41" s="99"/>
      <c r="D41" s="100"/>
      <c r="E41" s="11"/>
    </row>
    <row r="42" spans="1:5" ht="18" customHeight="1">
      <c r="A42" s="98" t="s">
        <v>221</v>
      </c>
      <c r="B42" s="95"/>
      <c r="C42" s="99"/>
      <c r="D42" s="100"/>
      <c r="E42" s="11"/>
    </row>
    <row r="43" spans="1:5" ht="18" customHeight="1">
      <c r="A43" s="105" t="s">
        <v>222</v>
      </c>
      <c r="B43" s="95"/>
      <c r="C43" s="106">
        <f>SUM(C38:C42)</f>
        <v>0</v>
      </c>
      <c r="D43" s="107">
        <f>SUM(D38:D42)</f>
        <v>0</v>
      </c>
      <c r="E43" s="11"/>
    </row>
    <row r="44" spans="1:5" ht="18" customHeight="1">
      <c r="A44" s="105" t="s">
        <v>223</v>
      </c>
      <c r="B44" s="95"/>
      <c r="C44" s="106">
        <f>C37-C43</f>
        <v>0</v>
      </c>
      <c r="D44" s="107">
        <f>D37-D43</f>
        <v>0</v>
      </c>
      <c r="E44" s="11"/>
    </row>
    <row r="45" spans="1:5" ht="18" customHeight="1">
      <c r="A45" s="94" t="s">
        <v>224</v>
      </c>
      <c r="B45" s="95"/>
      <c r="C45" s="96"/>
      <c r="D45" s="108"/>
      <c r="E45" s="11"/>
    </row>
    <row r="46" spans="1:5" ht="18" customHeight="1">
      <c r="A46" s="109" t="s">
        <v>225</v>
      </c>
      <c r="B46" s="95"/>
      <c r="C46" s="99"/>
      <c r="D46" s="100"/>
      <c r="E46" s="11"/>
    </row>
    <row r="47" spans="1:5" ht="18" customHeight="1">
      <c r="A47" s="109" t="s">
        <v>226</v>
      </c>
      <c r="B47" s="95"/>
      <c r="C47" s="99"/>
      <c r="D47" s="100"/>
      <c r="E47" s="11"/>
    </row>
    <row r="48" spans="1:5" ht="18" customHeight="1">
      <c r="A48" s="109" t="s">
        <v>227</v>
      </c>
      <c r="B48" s="95"/>
      <c r="C48" s="99"/>
      <c r="D48" s="100"/>
      <c r="E48" s="11"/>
    </row>
    <row r="49" spans="1:5" ht="18" customHeight="1">
      <c r="A49" s="109" t="s">
        <v>228</v>
      </c>
      <c r="B49" s="95"/>
      <c r="C49" s="99"/>
      <c r="D49" s="100"/>
      <c r="E49" s="11"/>
    </row>
    <row r="50" spans="1:5" ht="18" customHeight="1">
      <c r="A50" s="109" t="s">
        <v>229</v>
      </c>
      <c r="B50" s="95"/>
      <c r="C50" s="99"/>
      <c r="D50" s="100"/>
      <c r="E50" s="11"/>
    </row>
    <row r="51" spans="1:5" ht="18" customHeight="1">
      <c r="A51" s="105" t="s">
        <v>230</v>
      </c>
      <c r="B51" s="95"/>
      <c r="C51" s="106">
        <f>SUM(C46,C48:C50)</f>
        <v>0</v>
      </c>
      <c r="D51" s="107">
        <f>SUM(D46,D48:D50)</f>
        <v>0</v>
      </c>
      <c r="E51" s="11"/>
    </row>
    <row r="52" spans="1:5" ht="18" customHeight="1">
      <c r="A52" s="109" t="s">
        <v>231</v>
      </c>
      <c r="B52" s="95"/>
      <c r="C52" s="99"/>
      <c r="D52" s="100"/>
      <c r="E52" s="11"/>
    </row>
    <row r="53" spans="1:5" ht="18" customHeight="1">
      <c r="A53" s="109" t="s">
        <v>232</v>
      </c>
      <c r="B53" s="95"/>
      <c r="C53" s="99"/>
      <c r="D53" s="100"/>
      <c r="E53" s="11"/>
    </row>
    <row r="54" spans="1:5" ht="18" customHeight="1">
      <c r="A54" s="109" t="s">
        <v>233</v>
      </c>
      <c r="B54" s="95"/>
      <c r="C54" s="99"/>
      <c r="D54" s="100"/>
      <c r="E54" s="11"/>
    </row>
    <row r="55" spans="1:5" ht="18" customHeight="1">
      <c r="A55" s="109" t="s">
        <v>234</v>
      </c>
      <c r="B55" s="95"/>
      <c r="C55" s="99"/>
      <c r="D55" s="100"/>
      <c r="E55" s="11"/>
    </row>
    <row r="56" spans="1:5" ht="18" customHeight="1">
      <c r="A56" s="105" t="s">
        <v>235</v>
      </c>
      <c r="B56" s="95"/>
      <c r="C56" s="106">
        <f>SUM(C52:C53,C55)</f>
        <v>0</v>
      </c>
      <c r="D56" s="107">
        <f>SUM(D52:D53,D55)</f>
        <v>0</v>
      </c>
      <c r="E56" s="11"/>
    </row>
    <row r="57" spans="1:5" ht="18" customHeight="1">
      <c r="A57" s="105" t="s">
        <v>236</v>
      </c>
      <c r="B57" s="95"/>
      <c r="C57" s="106">
        <f>C51-C56</f>
        <v>0</v>
      </c>
      <c r="D57" s="107">
        <f>D51-D56</f>
        <v>0</v>
      </c>
      <c r="E57" s="11"/>
    </row>
    <row r="58" spans="1:5" ht="18" customHeight="1">
      <c r="A58" s="94" t="s">
        <v>237</v>
      </c>
      <c r="B58" s="95"/>
      <c r="C58" s="99"/>
      <c r="D58" s="100"/>
      <c r="E58" s="11"/>
    </row>
    <row r="59" spans="1:5" ht="18" customHeight="1">
      <c r="A59" s="94" t="s">
        <v>238</v>
      </c>
      <c r="B59" s="110"/>
      <c r="C59" s="99">
        <f>C30+C44+C57+C58</f>
        <v>0</v>
      </c>
      <c r="D59" s="100">
        <f>D30+D44+D57+D58</f>
        <v>0</v>
      </c>
      <c r="E59" s="11"/>
    </row>
    <row r="60" spans="1:5" ht="18" customHeight="1">
      <c r="A60" s="109" t="s">
        <v>239</v>
      </c>
      <c r="B60" s="111"/>
      <c r="C60" s="99"/>
      <c r="D60" s="100"/>
      <c r="E60" s="11"/>
    </row>
    <row r="61" spans="1:5" ht="18" customHeight="1" thickBot="1">
      <c r="A61" s="112" t="s">
        <v>240</v>
      </c>
      <c r="B61" s="113"/>
      <c r="C61" s="114">
        <f>C59+C60</f>
        <v>0</v>
      </c>
      <c r="D61" s="115">
        <f>D59+D60</f>
        <v>0</v>
      </c>
    </row>
    <row r="62" spans="1:5" s="22" customFormat="1" ht="15" customHeight="1">
      <c r="A62" s="81" t="s">
        <v>178</v>
      </c>
      <c r="B62" s="81"/>
      <c r="C62" s="81"/>
      <c r="D62" s="81"/>
      <c r="E62" s="21"/>
    </row>
    <row r="63" spans="1:5" ht="15.95" customHeight="1">
      <c r="C63" s="49"/>
      <c r="D63" s="6"/>
    </row>
    <row r="64" spans="1:5" ht="15.95" customHeight="1">
      <c r="C64" s="49">
        <f>C61-资产负债表!C6</f>
        <v>-2036200.67</v>
      </c>
      <c r="D64" s="49">
        <f>D61-资产负债表!D6</f>
        <v>0</v>
      </c>
    </row>
    <row r="65" spans="3:4" ht="15.95" customHeight="1">
      <c r="C65" s="49"/>
      <c r="D65" s="6"/>
    </row>
    <row r="66" spans="3:4" ht="15.95" customHeight="1">
      <c r="C66" s="49"/>
      <c r="D66" s="6"/>
    </row>
    <row r="67" spans="3:4" ht="15.95" customHeight="1">
      <c r="C67" s="49"/>
      <c r="D67" s="6"/>
    </row>
  </sheetData>
  <mergeCells count="3">
    <mergeCell ref="A1:D1"/>
    <mergeCell ref="A2:D2"/>
    <mergeCell ref="A62:D62"/>
  </mergeCells>
  <phoneticPr fontId="4" type="noConversion"/>
  <pageMargins left="0.70866141732283472" right="0.70866141732283472" top="0.74803149606299213" bottom="0.74803149606299213" header="0.31496062992125984" footer="0.31496062992125984"/>
  <pageSetup paperSize="9" scale="93" orientation="portrait" r:id="rId1"/>
  <headerFooter>
    <oddFooter>&amp;C&amp;P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5C2756-D0C9-4089-BBA0-2714B22DE4A9}">
  <sheetPr>
    <pageSetUpPr fitToPage="1"/>
  </sheetPr>
  <dimension ref="A1:Y41"/>
  <sheetViews>
    <sheetView view="pageBreakPreview" zoomScaleNormal="100" zoomScaleSheetLayoutView="100" workbookViewId="0">
      <pane xSplit="1" ySplit="6" topLeftCell="B7" activePane="bottomRight" state="frozen"/>
      <selection activeCell="C10" sqref="C10"/>
      <selection pane="topRight" activeCell="C10" sqref="C10"/>
      <selection pane="bottomLeft" activeCell="C10" sqref="C10"/>
      <selection pane="bottomRight" activeCell="C10" sqref="C10"/>
    </sheetView>
  </sheetViews>
  <sheetFormatPr defaultRowHeight="14.25"/>
  <cols>
    <col min="1" max="1" width="29.125" style="119" customWidth="1"/>
    <col min="2" max="2" width="15.625" style="119" customWidth="1"/>
    <col min="3" max="5" width="6.25" style="119" hidden="1" customWidth="1"/>
    <col min="6" max="6" width="15.625" style="119" customWidth="1"/>
    <col min="7" max="8" width="7.5" style="119" hidden="1" customWidth="1"/>
    <col min="9" max="9" width="9.5" style="119" hidden="1" customWidth="1"/>
    <col min="10" max="14" width="15.625" style="119" customWidth="1"/>
    <col min="15" max="17" width="6.25" style="119" hidden="1" customWidth="1"/>
    <col min="18" max="18" width="15.625" style="119" customWidth="1"/>
    <col min="19" max="20" width="7.5" style="119" hidden="1" customWidth="1"/>
    <col min="21" max="21" width="9.5" style="119" hidden="1" customWidth="1"/>
    <col min="22" max="25" width="15.625" style="119" customWidth="1"/>
    <col min="26" max="16384" width="9" style="119"/>
  </cols>
  <sheetData>
    <row r="1" spans="1:25" ht="30" customHeight="1">
      <c r="A1" s="117" t="s">
        <v>241</v>
      </c>
      <c r="B1" s="118"/>
      <c r="C1" s="118"/>
      <c r="D1" s="118"/>
      <c r="E1" s="118"/>
      <c r="F1" s="118"/>
      <c r="G1" s="118"/>
      <c r="H1" s="118"/>
      <c r="I1" s="118"/>
      <c r="J1" s="118"/>
      <c r="K1" s="118"/>
      <c r="L1" s="118"/>
      <c r="M1" s="118"/>
      <c r="N1" s="118"/>
      <c r="O1" s="118"/>
      <c r="P1" s="118"/>
      <c r="Q1" s="118"/>
      <c r="R1" s="118"/>
      <c r="S1" s="118"/>
      <c r="T1" s="118"/>
      <c r="U1" s="118"/>
      <c r="V1" s="118"/>
      <c r="W1" s="118"/>
      <c r="X1" s="118"/>
      <c r="Y1" s="118"/>
    </row>
    <row r="2" spans="1:25" ht="15" customHeight="1">
      <c r="A2" s="120" t="str">
        <f>利润表!A2</f>
        <v>2022年度</v>
      </c>
      <c r="B2" s="120"/>
      <c r="C2" s="120"/>
      <c r="D2" s="120"/>
      <c r="E2" s="120"/>
      <c r="F2" s="120"/>
      <c r="G2" s="120"/>
      <c r="H2" s="120"/>
      <c r="I2" s="120"/>
      <c r="J2" s="120"/>
      <c r="K2" s="120"/>
      <c r="L2" s="120"/>
      <c r="M2" s="120"/>
      <c r="N2" s="120"/>
      <c r="O2" s="120"/>
      <c r="P2" s="120"/>
      <c r="Q2" s="120"/>
      <c r="R2" s="120"/>
      <c r="S2" s="120"/>
      <c r="T2" s="120"/>
      <c r="U2" s="120"/>
      <c r="V2" s="120"/>
      <c r="W2" s="120"/>
      <c r="X2" s="120"/>
      <c r="Y2" s="120"/>
    </row>
    <row r="3" spans="1:25" s="90" customFormat="1" ht="15" customHeight="1" thickBot="1">
      <c r="A3" s="90" t="str">
        <f>资产负债表!A3</f>
        <v>编制单位：</v>
      </c>
      <c r="Y3" s="121"/>
    </row>
    <row r="4" spans="1:25" s="90" customFormat="1" ht="22.5" customHeight="1">
      <c r="A4" s="122" t="s">
        <v>183</v>
      </c>
      <c r="B4" s="123" t="s">
        <v>242</v>
      </c>
      <c r="C4" s="123"/>
      <c r="D4" s="123"/>
      <c r="E4" s="123"/>
      <c r="F4" s="123"/>
      <c r="G4" s="123"/>
      <c r="H4" s="123"/>
      <c r="I4" s="123"/>
      <c r="J4" s="123"/>
      <c r="K4" s="123"/>
      <c r="L4" s="123"/>
      <c r="M4" s="123"/>
      <c r="N4" s="124" t="s">
        <v>243</v>
      </c>
      <c r="O4" s="124"/>
      <c r="P4" s="124"/>
      <c r="Q4" s="124"/>
      <c r="R4" s="123"/>
      <c r="S4" s="123"/>
      <c r="T4" s="123"/>
      <c r="U4" s="123"/>
      <c r="V4" s="123"/>
      <c r="W4" s="125"/>
      <c r="X4" s="125"/>
      <c r="Y4" s="126"/>
    </row>
    <row r="5" spans="1:25" s="90" customFormat="1" ht="22.5" customHeight="1">
      <c r="A5" s="127"/>
      <c r="B5" s="128" t="s">
        <v>244</v>
      </c>
      <c r="C5" s="128" t="s">
        <v>245</v>
      </c>
      <c r="D5" s="128"/>
      <c r="E5" s="128"/>
      <c r="F5" s="128" t="s">
        <v>246</v>
      </c>
      <c r="G5" s="128" t="s">
        <v>247</v>
      </c>
      <c r="H5" s="128" t="s">
        <v>248</v>
      </c>
      <c r="I5" s="128" t="s">
        <v>249</v>
      </c>
      <c r="J5" s="128" t="s">
        <v>250</v>
      </c>
      <c r="K5" s="128" t="s">
        <v>251</v>
      </c>
      <c r="L5" s="128" t="s">
        <v>252</v>
      </c>
      <c r="M5" s="129" t="s">
        <v>253</v>
      </c>
      <c r="N5" s="130" t="s">
        <v>244</v>
      </c>
      <c r="O5" s="128" t="s">
        <v>245</v>
      </c>
      <c r="P5" s="128"/>
      <c r="Q5" s="128"/>
      <c r="R5" s="131" t="s">
        <v>246</v>
      </c>
      <c r="S5" s="131" t="s">
        <v>247</v>
      </c>
      <c r="T5" s="131" t="s">
        <v>248</v>
      </c>
      <c r="U5" s="131" t="s">
        <v>249</v>
      </c>
      <c r="V5" s="131" t="s">
        <v>250</v>
      </c>
      <c r="W5" s="131" t="s">
        <v>251</v>
      </c>
      <c r="X5" s="131" t="s">
        <v>254</v>
      </c>
      <c r="Y5" s="132" t="s">
        <v>253</v>
      </c>
    </row>
    <row r="6" spans="1:25" s="136" customFormat="1" ht="24.75" customHeight="1">
      <c r="A6" s="127"/>
      <c r="B6" s="128"/>
      <c r="C6" s="133" t="s">
        <v>255</v>
      </c>
      <c r="D6" s="133" t="s">
        <v>256</v>
      </c>
      <c r="E6" s="133" t="s">
        <v>257</v>
      </c>
      <c r="F6" s="128"/>
      <c r="G6" s="128"/>
      <c r="H6" s="128"/>
      <c r="I6" s="128"/>
      <c r="J6" s="128"/>
      <c r="K6" s="128"/>
      <c r="L6" s="128"/>
      <c r="M6" s="129"/>
      <c r="N6" s="134"/>
      <c r="O6" s="133" t="s">
        <v>255</v>
      </c>
      <c r="P6" s="133" t="s">
        <v>256</v>
      </c>
      <c r="Q6" s="133" t="s">
        <v>257</v>
      </c>
      <c r="R6" s="135"/>
      <c r="S6" s="135"/>
      <c r="T6" s="135"/>
      <c r="U6" s="135"/>
      <c r="V6" s="135"/>
      <c r="W6" s="135"/>
      <c r="X6" s="135"/>
      <c r="Y6" s="132"/>
    </row>
    <row r="7" spans="1:25" s="90" customFormat="1" ht="22.5" customHeight="1">
      <c r="A7" s="94" t="s">
        <v>258</v>
      </c>
      <c r="B7" s="137">
        <f>N34</f>
        <v>0</v>
      </c>
      <c r="C7" s="137">
        <f t="shared" ref="C7:I7" si="0">O34</f>
        <v>0</v>
      </c>
      <c r="D7" s="137">
        <f t="shared" si="0"/>
        <v>0</v>
      </c>
      <c r="E7" s="137">
        <f t="shared" si="0"/>
        <v>0</v>
      </c>
      <c r="F7" s="137">
        <f>R34</f>
        <v>0</v>
      </c>
      <c r="G7" s="137">
        <f t="shared" si="0"/>
        <v>0</v>
      </c>
      <c r="H7" s="137">
        <f t="shared" si="0"/>
        <v>0</v>
      </c>
      <c r="I7" s="137">
        <f t="shared" si="0"/>
        <v>0</v>
      </c>
      <c r="J7" s="137"/>
      <c r="K7" s="137"/>
      <c r="L7" s="137"/>
      <c r="M7" s="138">
        <f>SUM(B7:F7,-G7,H7:L7)</f>
        <v>0</v>
      </c>
      <c r="N7" s="139"/>
      <c r="O7" s="139">
        <v>0</v>
      </c>
      <c r="P7" s="139">
        <v>0</v>
      </c>
      <c r="Q7" s="139">
        <v>0</v>
      </c>
      <c r="R7" s="140"/>
      <c r="S7" s="140">
        <v>0</v>
      </c>
      <c r="T7" s="140">
        <v>0</v>
      </c>
      <c r="U7" s="140">
        <v>0</v>
      </c>
      <c r="V7" s="140"/>
      <c r="W7" s="141"/>
      <c r="X7" s="141"/>
      <c r="Y7" s="142">
        <f>SUM(N7:R7,-S7,T7:X7)</f>
        <v>0</v>
      </c>
    </row>
    <row r="8" spans="1:25" s="90" customFormat="1" ht="22.5" customHeight="1">
      <c r="A8" s="109" t="s">
        <v>259</v>
      </c>
      <c r="B8" s="137"/>
      <c r="C8" s="137"/>
      <c r="D8" s="137"/>
      <c r="E8" s="137"/>
      <c r="F8" s="137"/>
      <c r="G8" s="140"/>
      <c r="H8" s="140"/>
      <c r="I8" s="140"/>
      <c r="J8" s="140"/>
      <c r="K8" s="140"/>
      <c r="L8" s="140"/>
      <c r="M8" s="138">
        <f t="shared" ref="M8:M34" si="1">SUM(B8:F8,-G8,H8:L8)</f>
        <v>0</v>
      </c>
      <c r="N8" s="139"/>
      <c r="O8" s="139"/>
      <c r="P8" s="139"/>
      <c r="Q8" s="139"/>
      <c r="R8" s="140"/>
      <c r="S8" s="140"/>
      <c r="T8" s="140"/>
      <c r="U8" s="140"/>
      <c r="V8" s="140"/>
      <c r="W8" s="141"/>
      <c r="X8" s="141"/>
      <c r="Y8" s="142">
        <f t="shared" ref="Y8:Y34" si="2">SUM(N8:R8,-S8,T8:X8)</f>
        <v>0</v>
      </c>
    </row>
    <row r="9" spans="1:25" s="90" customFormat="1" ht="22.5" customHeight="1">
      <c r="A9" s="109" t="s">
        <v>260</v>
      </c>
      <c r="B9" s="137"/>
      <c r="C9" s="137"/>
      <c r="D9" s="137"/>
      <c r="E9" s="137"/>
      <c r="F9" s="137"/>
      <c r="G9" s="140"/>
      <c r="H9" s="140"/>
      <c r="I9" s="140"/>
      <c r="J9" s="140"/>
      <c r="K9" s="140"/>
      <c r="L9" s="140"/>
      <c r="M9" s="138">
        <f t="shared" si="1"/>
        <v>0</v>
      </c>
      <c r="N9" s="139"/>
      <c r="O9" s="139"/>
      <c r="P9" s="139"/>
      <c r="Q9" s="139"/>
      <c r="R9" s="140"/>
      <c r="S9" s="140"/>
      <c r="T9" s="140"/>
      <c r="U9" s="140"/>
      <c r="V9" s="140"/>
      <c r="W9" s="141"/>
      <c r="X9" s="141"/>
      <c r="Y9" s="142">
        <f t="shared" si="2"/>
        <v>0</v>
      </c>
    </row>
    <row r="10" spans="1:25" s="90" customFormat="1" ht="22.5" customHeight="1">
      <c r="A10" s="109" t="s">
        <v>261</v>
      </c>
      <c r="B10" s="137"/>
      <c r="C10" s="137"/>
      <c r="D10" s="137"/>
      <c r="E10" s="137"/>
      <c r="F10" s="137"/>
      <c r="G10" s="140"/>
      <c r="H10" s="140"/>
      <c r="I10" s="140"/>
      <c r="J10" s="140"/>
      <c r="K10" s="140"/>
      <c r="L10" s="140"/>
      <c r="M10" s="138">
        <f t="shared" si="1"/>
        <v>0</v>
      </c>
      <c r="N10" s="139"/>
      <c r="O10" s="139"/>
      <c r="P10" s="139"/>
      <c r="Q10" s="139"/>
      <c r="R10" s="140"/>
      <c r="S10" s="140"/>
      <c r="T10" s="140"/>
      <c r="U10" s="140"/>
      <c r="V10" s="140"/>
      <c r="W10" s="141"/>
      <c r="X10" s="141"/>
      <c r="Y10" s="142">
        <f t="shared" si="2"/>
        <v>0</v>
      </c>
    </row>
    <row r="11" spans="1:25" s="90" customFormat="1" ht="22.5" customHeight="1">
      <c r="A11" s="94" t="s">
        <v>262</v>
      </c>
      <c r="B11" s="137">
        <f t="shared" ref="B11:L11" si="3">SUM(B7:B10)</f>
        <v>0</v>
      </c>
      <c r="C11" s="137">
        <f t="shared" si="3"/>
        <v>0</v>
      </c>
      <c r="D11" s="137">
        <f t="shared" si="3"/>
        <v>0</v>
      </c>
      <c r="E11" s="137">
        <f t="shared" si="3"/>
        <v>0</v>
      </c>
      <c r="F11" s="137">
        <f t="shared" si="3"/>
        <v>0</v>
      </c>
      <c r="G11" s="140">
        <f t="shared" si="3"/>
        <v>0</v>
      </c>
      <c r="H11" s="140">
        <f t="shared" si="3"/>
        <v>0</v>
      </c>
      <c r="I11" s="140">
        <f t="shared" si="3"/>
        <v>0</v>
      </c>
      <c r="J11" s="140">
        <f t="shared" si="3"/>
        <v>0</v>
      </c>
      <c r="K11" s="140">
        <f t="shared" si="3"/>
        <v>0</v>
      </c>
      <c r="L11" s="140">
        <f t="shared" si="3"/>
        <v>0</v>
      </c>
      <c r="M11" s="138">
        <f t="shared" si="1"/>
        <v>0</v>
      </c>
      <c r="N11" s="139">
        <f t="shared" ref="N11:X11" si="4">SUM(N7:N10)</f>
        <v>0</v>
      </c>
      <c r="O11" s="139">
        <f t="shared" si="4"/>
        <v>0</v>
      </c>
      <c r="P11" s="139">
        <f t="shared" si="4"/>
        <v>0</v>
      </c>
      <c r="Q11" s="139">
        <f t="shared" si="4"/>
        <v>0</v>
      </c>
      <c r="R11" s="140">
        <f t="shared" si="4"/>
        <v>0</v>
      </c>
      <c r="S11" s="140">
        <f>SUM(S7:S10)</f>
        <v>0</v>
      </c>
      <c r="T11" s="140">
        <f t="shared" si="4"/>
        <v>0</v>
      </c>
      <c r="U11" s="140">
        <f t="shared" si="4"/>
        <v>0</v>
      </c>
      <c r="V11" s="140">
        <f t="shared" si="4"/>
        <v>0</v>
      </c>
      <c r="W11" s="140">
        <f t="shared" si="4"/>
        <v>0</v>
      </c>
      <c r="X11" s="140">
        <f t="shared" si="4"/>
        <v>0</v>
      </c>
      <c r="Y11" s="142">
        <f t="shared" si="2"/>
        <v>0</v>
      </c>
    </row>
    <row r="12" spans="1:25" s="90" customFormat="1" ht="25.5" customHeight="1">
      <c r="A12" s="94" t="s">
        <v>263</v>
      </c>
      <c r="B12" s="137">
        <f t="shared" ref="B12:L12" si="5">B13+B14+B19+B23+B30+B33</f>
        <v>0</v>
      </c>
      <c r="C12" s="137">
        <f t="shared" si="5"/>
        <v>0</v>
      </c>
      <c r="D12" s="137">
        <f t="shared" si="5"/>
        <v>0</v>
      </c>
      <c r="E12" s="137">
        <f t="shared" si="5"/>
        <v>0</v>
      </c>
      <c r="F12" s="137">
        <f t="shared" si="5"/>
        <v>0</v>
      </c>
      <c r="G12" s="137">
        <f t="shared" si="5"/>
        <v>0</v>
      </c>
      <c r="H12" s="137">
        <f t="shared" si="5"/>
        <v>0</v>
      </c>
      <c r="I12" s="137">
        <f t="shared" si="5"/>
        <v>0</v>
      </c>
      <c r="J12" s="137">
        <f t="shared" si="5"/>
        <v>0</v>
      </c>
      <c r="K12" s="137">
        <f t="shared" si="5"/>
        <v>0</v>
      </c>
      <c r="L12" s="137">
        <f t="shared" si="5"/>
        <v>0</v>
      </c>
      <c r="M12" s="138">
        <f t="shared" si="1"/>
        <v>0</v>
      </c>
      <c r="N12" s="139">
        <f t="shared" ref="N12:V12" si="6">N13+N14+N19+N23+N30+N33</f>
        <v>0</v>
      </c>
      <c r="O12" s="139">
        <f t="shared" si="6"/>
        <v>0</v>
      </c>
      <c r="P12" s="139">
        <f t="shared" si="6"/>
        <v>0</v>
      </c>
      <c r="Q12" s="139">
        <f t="shared" si="6"/>
        <v>0</v>
      </c>
      <c r="R12" s="139">
        <f t="shared" si="6"/>
        <v>0</v>
      </c>
      <c r="S12" s="139">
        <f t="shared" si="6"/>
        <v>0</v>
      </c>
      <c r="T12" s="139">
        <f t="shared" si="6"/>
        <v>0</v>
      </c>
      <c r="U12" s="139">
        <f t="shared" si="6"/>
        <v>0</v>
      </c>
      <c r="V12" s="139">
        <f t="shared" si="6"/>
        <v>0</v>
      </c>
      <c r="W12" s="139">
        <f>W13+W14+W19+W23+W30+W33</f>
        <v>0</v>
      </c>
      <c r="X12" s="139">
        <f>X13+X14+X19+X23+X30+X33</f>
        <v>0</v>
      </c>
      <c r="Y12" s="142">
        <f t="shared" si="2"/>
        <v>0</v>
      </c>
    </row>
    <row r="13" spans="1:25" s="90" customFormat="1" ht="22.5" customHeight="1">
      <c r="A13" s="94" t="s">
        <v>264</v>
      </c>
      <c r="B13" s="137"/>
      <c r="C13" s="137"/>
      <c r="D13" s="137"/>
      <c r="E13" s="137"/>
      <c r="F13" s="137"/>
      <c r="G13" s="140"/>
      <c r="H13" s="140">
        <v>0</v>
      </c>
      <c r="I13" s="140"/>
      <c r="J13" s="140"/>
      <c r="K13" s="140">
        <f>利润表!C46</f>
        <v>0</v>
      </c>
      <c r="L13" s="140">
        <f>利润表!C45</f>
        <v>0</v>
      </c>
      <c r="M13" s="138">
        <f t="shared" si="1"/>
        <v>0</v>
      </c>
      <c r="N13" s="139"/>
      <c r="O13" s="139"/>
      <c r="P13" s="139"/>
      <c r="Q13" s="139"/>
      <c r="R13" s="140"/>
      <c r="S13" s="140"/>
      <c r="T13" s="140">
        <v>0</v>
      </c>
      <c r="U13" s="140"/>
      <c r="V13" s="140"/>
      <c r="W13" s="141">
        <f>利润表!D46</f>
        <v>0</v>
      </c>
      <c r="X13" s="141">
        <f>利润表!D45</f>
        <v>0</v>
      </c>
      <c r="Y13" s="142">
        <f t="shared" si="2"/>
        <v>0</v>
      </c>
    </row>
    <row r="14" spans="1:25" s="90" customFormat="1" ht="22.5" customHeight="1">
      <c r="A14" s="94" t="s">
        <v>265</v>
      </c>
      <c r="B14" s="143">
        <f t="shared" ref="B14:K14" si="7">SUM(B15:B18)</f>
        <v>0</v>
      </c>
      <c r="C14" s="137">
        <f t="shared" si="7"/>
        <v>0</v>
      </c>
      <c r="D14" s="137">
        <f t="shared" si="7"/>
        <v>0</v>
      </c>
      <c r="E14" s="137">
        <f t="shared" si="7"/>
        <v>0</v>
      </c>
      <c r="F14" s="137">
        <f t="shared" si="7"/>
        <v>0</v>
      </c>
      <c r="G14" s="140">
        <f t="shared" si="7"/>
        <v>0</v>
      </c>
      <c r="H14" s="140">
        <f t="shared" si="7"/>
        <v>0</v>
      </c>
      <c r="I14" s="140">
        <f t="shared" si="7"/>
        <v>0</v>
      </c>
      <c r="J14" s="140">
        <f t="shared" si="7"/>
        <v>0</v>
      </c>
      <c r="K14" s="140">
        <f t="shared" si="7"/>
        <v>0</v>
      </c>
      <c r="L14" s="140"/>
      <c r="M14" s="138">
        <f t="shared" si="1"/>
        <v>0</v>
      </c>
      <c r="N14" s="139">
        <f t="shared" ref="N14:W14" si="8">SUM(N15:N18)</f>
        <v>0</v>
      </c>
      <c r="O14" s="139">
        <f t="shared" si="8"/>
        <v>0</v>
      </c>
      <c r="P14" s="139">
        <f t="shared" si="8"/>
        <v>0</v>
      </c>
      <c r="Q14" s="139">
        <f t="shared" si="8"/>
        <v>0</v>
      </c>
      <c r="R14" s="140">
        <f t="shared" si="8"/>
        <v>0</v>
      </c>
      <c r="S14" s="140">
        <f t="shared" si="8"/>
        <v>0</v>
      </c>
      <c r="T14" s="140">
        <f t="shared" si="8"/>
        <v>0</v>
      </c>
      <c r="U14" s="140">
        <f t="shared" si="8"/>
        <v>0</v>
      </c>
      <c r="V14" s="140">
        <f t="shared" si="8"/>
        <v>0</v>
      </c>
      <c r="W14" s="140">
        <f t="shared" si="8"/>
        <v>0</v>
      </c>
      <c r="X14" s="141"/>
      <c r="Y14" s="142">
        <f t="shared" si="2"/>
        <v>0</v>
      </c>
    </row>
    <row r="15" spans="1:25" s="90" customFormat="1" ht="22.5" customHeight="1">
      <c r="A15" s="109" t="s">
        <v>266</v>
      </c>
      <c r="B15" s="144"/>
      <c r="C15" s="137"/>
      <c r="D15" s="137"/>
      <c r="E15" s="137"/>
      <c r="F15" s="137"/>
      <c r="G15" s="140"/>
      <c r="H15" s="140"/>
      <c r="I15" s="140"/>
      <c r="J15" s="140"/>
      <c r="K15" s="140"/>
      <c r="L15" s="140"/>
      <c r="M15" s="138">
        <f t="shared" si="1"/>
        <v>0</v>
      </c>
      <c r="N15" s="139"/>
      <c r="O15" s="139"/>
      <c r="P15" s="139"/>
      <c r="Q15" s="139"/>
      <c r="R15" s="140"/>
      <c r="S15" s="140"/>
      <c r="T15" s="140"/>
      <c r="U15" s="140"/>
      <c r="V15" s="140"/>
      <c r="W15" s="141"/>
      <c r="X15" s="141"/>
      <c r="Y15" s="142">
        <f t="shared" si="2"/>
        <v>0</v>
      </c>
    </row>
    <row r="16" spans="1:25" s="90" customFormat="1" ht="22.5" customHeight="1">
      <c r="A16" s="109" t="s">
        <v>267</v>
      </c>
      <c r="B16" s="137"/>
      <c r="C16" s="137"/>
      <c r="D16" s="137"/>
      <c r="E16" s="137"/>
      <c r="F16" s="137"/>
      <c r="G16" s="140"/>
      <c r="H16" s="140"/>
      <c r="I16" s="140"/>
      <c r="J16" s="140"/>
      <c r="K16" s="140"/>
      <c r="L16" s="140"/>
      <c r="M16" s="138">
        <f t="shared" si="1"/>
        <v>0</v>
      </c>
      <c r="N16" s="139"/>
      <c r="O16" s="139"/>
      <c r="P16" s="139"/>
      <c r="Q16" s="139"/>
      <c r="R16" s="140"/>
      <c r="S16" s="140"/>
      <c r="T16" s="140"/>
      <c r="U16" s="140"/>
      <c r="V16" s="140"/>
      <c r="W16" s="141"/>
      <c r="X16" s="141"/>
      <c r="Y16" s="142">
        <f t="shared" si="2"/>
        <v>0</v>
      </c>
    </row>
    <row r="17" spans="1:25" s="90" customFormat="1" ht="22.5" customHeight="1">
      <c r="A17" s="109" t="s">
        <v>268</v>
      </c>
      <c r="B17" s="137"/>
      <c r="C17" s="137"/>
      <c r="D17" s="137"/>
      <c r="E17" s="137"/>
      <c r="F17" s="137"/>
      <c r="G17" s="140"/>
      <c r="H17" s="140"/>
      <c r="I17" s="140"/>
      <c r="J17" s="140"/>
      <c r="K17" s="140"/>
      <c r="L17" s="140"/>
      <c r="M17" s="138">
        <f t="shared" si="1"/>
        <v>0</v>
      </c>
      <c r="N17" s="139"/>
      <c r="O17" s="139"/>
      <c r="P17" s="139"/>
      <c r="Q17" s="139"/>
      <c r="R17" s="140"/>
      <c r="S17" s="140"/>
      <c r="T17" s="140"/>
      <c r="U17" s="140"/>
      <c r="V17" s="140"/>
      <c r="W17" s="141"/>
      <c r="X17" s="141"/>
      <c r="Y17" s="142">
        <f t="shared" si="2"/>
        <v>0</v>
      </c>
    </row>
    <row r="18" spans="1:25" s="90" customFormat="1" ht="22.5" customHeight="1">
      <c r="A18" s="109" t="s">
        <v>269</v>
      </c>
      <c r="B18" s="137"/>
      <c r="C18" s="137"/>
      <c r="D18" s="137"/>
      <c r="E18" s="137"/>
      <c r="F18" s="137"/>
      <c r="G18" s="140"/>
      <c r="H18" s="140"/>
      <c r="I18" s="140"/>
      <c r="J18" s="140"/>
      <c r="K18" s="140"/>
      <c r="L18" s="140"/>
      <c r="M18" s="138">
        <f t="shared" si="1"/>
        <v>0</v>
      </c>
      <c r="N18" s="139"/>
      <c r="O18" s="139"/>
      <c r="P18" s="139"/>
      <c r="Q18" s="139"/>
      <c r="R18" s="140"/>
      <c r="S18" s="140"/>
      <c r="T18" s="140"/>
      <c r="U18" s="140"/>
      <c r="V18" s="140"/>
      <c r="W18" s="141"/>
      <c r="X18" s="141"/>
      <c r="Y18" s="142">
        <f t="shared" si="2"/>
        <v>0</v>
      </c>
    </row>
    <row r="19" spans="1:25" s="90" customFormat="1" ht="22.5" customHeight="1">
      <c r="A19" s="94" t="s">
        <v>270</v>
      </c>
      <c r="B19" s="137">
        <f t="shared" ref="B19:K19" si="9">SUM(B20:B22)</f>
        <v>0</v>
      </c>
      <c r="C19" s="137">
        <f t="shared" si="9"/>
        <v>0</v>
      </c>
      <c r="D19" s="137">
        <f t="shared" si="9"/>
        <v>0</v>
      </c>
      <c r="E19" s="137">
        <f t="shared" si="9"/>
        <v>0</v>
      </c>
      <c r="F19" s="137">
        <f t="shared" si="9"/>
        <v>0</v>
      </c>
      <c r="G19" s="140">
        <f t="shared" si="9"/>
        <v>0</v>
      </c>
      <c r="H19" s="140">
        <f t="shared" si="9"/>
        <v>0</v>
      </c>
      <c r="I19" s="140">
        <f t="shared" si="9"/>
        <v>0</v>
      </c>
      <c r="J19" s="140">
        <f t="shared" si="9"/>
        <v>0</v>
      </c>
      <c r="K19" s="140">
        <f t="shared" si="9"/>
        <v>0</v>
      </c>
      <c r="L19" s="140"/>
      <c r="M19" s="138">
        <f t="shared" si="1"/>
        <v>0</v>
      </c>
      <c r="N19" s="139">
        <f t="shared" ref="N19:X19" si="10">SUM(N20:N22)</f>
        <v>0</v>
      </c>
      <c r="O19" s="139">
        <f t="shared" si="10"/>
        <v>0</v>
      </c>
      <c r="P19" s="139">
        <f t="shared" si="10"/>
        <v>0</v>
      </c>
      <c r="Q19" s="139">
        <f t="shared" si="10"/>
        <v>0</v>
      </c>
      <c r="R19" s="140">
        <f t="shared" si="10"/>
        <v>0</v>
      </c>
      <c r="S19" s="140">
        <f t="shared" si="10"/>
        <v>0</v>
      </c>
      <c r="T19" s="140">
        <f t="shared" si="10"/>
        <v>0</v>
      </c>
      <c r="U19" s="140">
        <f t="shared" si="10"/>
        <v>0</v>
      </c>
      <c r="V19" s="140">
        <f t="shared" si="10"/>
        <v>0</v>
      </c>
      <c r="W19" s="140">
        <f t="shared" si="10"/>
        <v>0</v>
      </c>
      <c r="X19" s="140">
        <f t="shared" si="10"/>
        <v>0</v>
      </c>
      <c r="Y19" s="142">
        <f t="shared" si="2"/>
        <v>0</v>
      </c>
    </row>
    <row r="20" spans="1:25" s="90" customFormat="1" ht="22.5" customHeight="1">
      <c r="A20" s="109" t="s">
        <v>271</v>
      </c>
      <c r="B20" s="137"/>
      <c r="C20" s="137"/>
      <c r="D20" s="137"/>
      <c r="E20" s="137"/>
      <c r="F20" s="137"/>
      <c r="G20" s="140"/>
      <c r="H20" s="140"/>
      <c r="I20" s="140"/>
      <c r="J20" s="140"/>
      <c r="K20" s="140">
        <f>-J20</f>
        <v>0</v>
      </c>
      <c r="L20" s="140"/>
      <c r="M20" s="138">
        <f t="shared" si="1"/>
        <v>0</v>
      </c>
      <c r="N20" s="139"/>
      <c r="O20" s="139"/>
      <c r="P20" s="139"/>
      <c r="Q20" s="139"/>
      <c r="R20" s="140"/>
      <c r="S20" s="140"/>
      <c r="T20" s="140"/>
      <c r="U20" s="140"/>
      <c r="V20" s="140"/>
      <c r="W20" s="141">
        <f>-V20</f>
        <v>0</v>
      </c>
      <c r="X20" s="141"/>
      <c r="Y20" s="142">
        <f t="shared" si="2"/>
        <v>0</v>
      </c>
    </row>
    <row r="21" spans="1:25" s="90" customFormat="1" ht="22.5" customHeight="1">
      <c r="A21" s="109" t="s">
        <v>272</v>
      </c>
      <c r="B21" s="137"/>
      <c r="C21" s="137"/>
      <c r="D21" s="137"/>
      <c r="E21" s="137"/>
      <c r="F21" s="137"/>
      <c r="G21" s="140"/>
      <c r="H21" s="140"/>
      <c r="I21" s="140"/>
      <c r="J21" s="140"/>
      <c r="K21" s="140"/>
      <c r="L21" s="140"/>
      <c r="M21" s="138">
        <f t="shared" si="1"/>
        <v>0</v>
      </c>
      <c r="N21" s="139"/>
      <c r="O21" s="139"/>
      <c r="P21" s="139"/>
      <c r="Q21" s="139"/>
      <c r="R21" s="140"/>
      <c r="S21" s="140"/>
      <c r="T21" s="140"/>
      <c r="U21" s="140"/>
      <c r="V21" s="140"/>
      <c r="W21" s="141"/>
      <c r="X21" s="141"/>
      <c r="Y21" s="142">
        <f t="shared" si="2"/>
        <v>0</v>
      </c>
    </row>
    <row r="22" spans="1:25" s="90" customFormat="1" ht="22.5" customHeight="1">
      <c r="A22" s="109" t="s">
        <v>273</v>
      </c>
      <c r="B22" s="137"/>
      <c r="C22" s="137"/>
      <c r="D22" s="137"/>
      <c r="E22" s="137"/>
      <c r="F22" s="137"/>
      <c r="G22" s="140"/>
      <c r="H22" s="140"/>
      <c r="I22" s="140"/>
      <c r="J22" s="140"/>
      <c r="K22" s="140"/>
      <c r="L22" s="140"/>
      <c r="M22" s="138">
        <f t="shared" si="1"/>
        <v>0</v>
      </c>
      <c r="N22" s="139"/>
      <c r="O22" s="139"/>
      <c r="P22" s="139"/>
      <c r="Q22" s="139"/>
      <c r="R22" s="140"/>
      <c r="S22" s="140"/>
      <c r="T22" s="140"/>
      <c r="U22" s="140"/>
      <c r="V22" s="140"/>
      <c r="W22" s="141"/>
      <c r="X22" s="141"/>
      <c r="Y22" s="142">
        <f t="shared" si="2"/>
        <v>0</v>
      </c>
    </row>
    <row r="23" spans="1:25" s="90" customFormat="1" ht="22.5" customHeight="1">
      <c r="A23" s="94" t="s">
        <v>274</v>
      </c>
      <c r="B23" s="137">
        <f t="shared" ref="B23:K23" si="11">SUM(B24:B29)</f>
        <v>0</v>
      </c>
      <c r="C23" s="137">
        <f t="shared" si="11"/>
        <v>0</v>
      </c>
      <c r="D23" s="137">
        <f t="shared" si="11"/>
        <v>0</v>
      </c>
      <c r="E23" s="137">
        <f t="shared" si="11"/>
        <v>0</v>
      </c>
      <c r="F23" s="137">
        <f t="shared" si="11"/>
        <v>0</v>
      </c>
      <c r="G23" s="140">
        <f t="shared" si="11"/>
        <v>0</v>
      </c>
      <c r="H23" s="140">
        <f t="shared" si="11"/>
        <v>0</v>
      </c>
      <c r="I23" s="140">
        <f t="shared" si="11"/>
        <v>0</v>
      </c>
      <c r="J23" s="140">
        <f t="shared" si="11"/>
        <v>0</v>
      </c>
      <c r="K23" s="140">
        <f t="shared" si="11"/>
        <v>0</v>
      </c>
      <c r="L23" s="140"/>
      <c r="M23" s="138">
        <f t="shared" si="1"/>
        <v>0</v>
      </c>
      <c r="N23" s="139">
        <f t="shared" ref="N23:W23" si="12">SUM(N24:N29)</f>
        <v>0</v>
      </c>
      <c r="O23" s="139">
        <f t="shared" si="12"/>
        <v>0</v>
      </c>
      <c r="P23" s="139">
        <f t="shared" si="12"/>
        <v>0</v>
      </c>
      <c r="Q23" s="139">
        <f t="shared" si="12"/>
        <v>0</v>
      </c>
      <c r="R23" s="140">
        <f t="shared" si="12"/>
        <v>0</v>
      </c>
      <c r="S23" s="140">
        <f t="shared" si="12"/>
        <v>0</v>
      </c>
      <c r="T23" s="140">
        <f t="shared" si="12"/>
        <v>0</v>
      </c>
      <c r="U23" s="140">
        <f t="shared" si="12"/>
        <v>0</v>
      </c>
      <c r="V23" s="140">
        <f t="shared" si="12"/>
        <v>0</v>
      </c>
      <c r="W23" s="140">
        <f t="shared" si="12"/>
        <v>0</v>
      </c>
      <c r="X23" s="141"/>
      <c r="Y23" s="142">
        <f t="shared" si="2"/>
        <v>0</v>
      </c>
    </row>
    <row r="24" spans="1:25" s="90" customFormat="1" ht="22.5" customHeight="1">
      <c r="A24" s="109" t="s">
        <v>275</v>
      </c>
      <c r="B24" s="137"/>
      <c r="C24" s="137"/>
      <c r="D24" s="137"/>
      <c r="E24" s="137"/>
      <c r="F24" s="137"/>
      <c r="G24" s="140"/>
      <c r="H24" s="140"/>
      <c r="I24" s="140"/>
      <c r="J24" s="140"/>
      <c r="K24" s="140"/>
      <c r="L24" s="140"/>
      <c r="M24" s="138">
        <f t="shared" si="1"/>
        <v>0</v>
      </c>
      <c r="N24" s="139"/>
      <c r="O24" s="139"/>
      <c r="P24" s="139"/>
      <c r="Q24" s="139"/>
      <c r="R24" s="140"/>
      <c r="S24" s="140"/>
      <c r="T24" s="140"/>
      <c r="U24" s="140"/>
      <c r="V24" s="140"/>
      <c r="W24" s="141"/>
      <c r="X24" s="141"/>
      <c r="Y24" s="142">
        <f t="shared" si="2"/>
        <v>0</v>
      </c>
    </row>
    <row r="25" spans="1:25" s="90" customFormat="1" ht="22.5" customHeight="1">
      <c r="A25" s="109" t="s">
        <v>276</v>
      </c>
      <c r="B25" s="137"/>
      <c r="C25" s="137"/>
      <c r="D25" s="137"/>
      <c r="E25" s="137"/>
      <c r="F25" s="137"/>
      <c r="G25" s="140"/>
      <c r="H25" s="140"/>
      <c r="I25" s="140"/>
      <c r="J25" s="140"/>
      <c r="K25" s="140"/>
      <c r="L25" s="140"/>
      <c r="M25" s="138">
        <f t="shared" si="1"/>
        <v>0</v>
      </c>
      <c r="N25" s="139"/>
      <c r="O25" s="139"/>
      <c r="P25" s="139"/>
      <c r="Q25" s="139"/>
      <c r="R25" s="140"/>
      <c r="S25" s="140"/>
      <c r="T25" s="140"/>
      <c r="U25" s="140"/>
      <c r="V25" s="140"/>
      <c r="W25" s="141"/>
      <c r="X25" s="141"/>
      <c r="Y25" s="142">
        <f t="shared" si="2"/>
        <v>0</v>
      </c>
    </row>
    <row r="26" spans="1:25" s="90" customFormat="1" ht="22.5" customHeight="1">
      <c r="A26" s="109" t="s">
        <v>277</v>
      </c>
      <c r="B26" s="140"/>
      <c r="C26" s="140"/>
      <c r="D26" s="140"/>
      <c r="E26" s="140"/>
      <c r="F26" s="140"/>
      <c r="G26" s="140"/>
      <c r="H26" s="140"/>
      <c r="I26" s="140"/>
      <c r="J26" s="140"/>
      <c r="K26" s="140"/>
      <c r="L26" s="140"/>
      <c r="M26" s="138">
        <f t="shared" si="1"/>
        <v>0</v>
      </c>
      <c r="N26" s="139"/>
      <c r="O26" s="139"/>
      <c r="P26" s="139"/>
      <c r="Q26" s="139"/>
      <c r="R26" s="140"/>
      <c r="S26" s="140"/>
      <c r="T26" s="140"/>
      <c r="U26" s="140"/>
      <c r="V26" s="140"/>
      <c r="W26" s="141"/>
      <c r="X26" s="141"/>
      <c r="Y26" s="142">
        <f t="shared" si="2"/>
        <v>0</v>
      </c>
    </row>
    <row r="27" spans="1:25" s="90" customFormat="1" ht="22.5" customHeight="1">
      <c r="A27" s="109" t="s">
        <v>278</v>
      </c>
      <c r="B27" s="140"/>
      <c r="C27" s="140"/>
      <c r="D27" s="140"/>
      <c r="E27" s="140"/>
      <c r="F27" s="140"/>
      <c r="G27" s="140"/>
      <c r="H27" s="140"/>
      <c r="I27" s="140"/>
      <c r="J27" s="140"/>
      <c r="K27" s="140"/>
      <c r="L27" s="140"/>
      <c r="M27" s="138">
        <f t="shared" si="1"/>
        <v>0</v>
      </c>
      <c r="N27" s="139"/>
      <c r="O27" s="139"/>
      <c r="P27" s="139"/>
      <c r="Q27" s="139"/>
      <c r="R27" s="140"/>
      <c r="S27" s="140"/>
      <c r="T27" s="140"/>
      <c r="U27" s="140"/>
      <c r="V27" s="140"/>
      <c r="W27" s="141"/>
      <c r="X27" s="141"/>
      <c r="Y27" s="142">
        <f t="shared" si="2"/>
        <v>0</v>
      </c>
    </row>
    <row r="28" spans="1:25" s="90" customFormat="1" ht="22.5" customHeight="1">
      <c r="A28" s="109" t="s">
        <v>279</v>
      </c>
      <c r="B28" s="140"/>
      <c r="C28" s="140"/>
      <c r="D28" s="140"/>
      <c r="E28" s="140"/>
      <c r="F28" s="140"/>
      <c r="G28" s="140"/>
      <c r="H28" s="140"/>
      <c r="I28" s="140"/>
      <c r="J28" s="140"/>
      <c r="K28" s="140"/>
      <c r="L28" s="140"/>
      <c r="M28" s="138">
        <f t="shared" si="1"/>
        <v>0</v>
      </c>
      <c r="N28" s="139"/>
      <c r="O28" s="139"/>
      <c r="P28" s="139"/>
      <c r="Q28" s="139"/>
      <c r="R28" s="140"/>
      <c r="S28" s="140"/>
      <c r="T28" s="140"/>
      <c r="U28" s="140"/>
      <c r="V28" s="140"/>
      <c r="W28" s="141"/>
      <c r="X28" s="141"/>
      <c r="Y28" s="142">
        <f t="shared" si="2"/>
        <v>0</v>
      </c>
    </row>
    <row r="29" spans="1:25" s="90" customFormat="1" ht="22.5" customHeight="1">
      <c r="A29" s="109" t="s">
        <v>280</v>
      </c>
      <c r="B29" s="140"/>
      <c r="C29" s="140"/>
      <c r="D29" s="140"/>
      <c r="E29" s="140"/>
      <c r="F29" s="140"/>
      <c r="G29" s="140"/>
      <c r="H29" s="140"/>
      <c r="I29" s="140"/>
      <c r="J29" s="140"/>
      <c r="K29" s="140"/>
      <c r="L29" s="140"/>
      <c r="M29" s="138">
        <f t="shared" si="1"/>
        <v>0</v>
      </c>
      <c r="N29" s="139"/>
      <c r="O29" s="139"/>
      <c r="P29" s="139"/>
      <c r="Q29" s="139"/>
      <c r="R29" s="140"/>
      <c r="S29" s="140"/>
      <c r="T29" s="140"/>
      <c r="U29" s="140"/>
      <c r="V29" s="140"/>
      <c r="W29" s="141"/>
      <c r="X29" s="141"/>
      <c r="Y29" s="142">
        <f t="shared" si="2"/>
        <v>0</v>
      </c>
    </row>
    <row r="30" spans="1:25" s="90" customFormat="1" ht="22.5" customHeight="1">
      <c r="A30" s="94" t="s">
        <v>281</v>
      </c>
      <c r="B30" s="140">
        <f t="shared" ref="B30:K30" si="13">B31-B32</f>
        <v>0</v>
      </c>
      <c r="C30" s="140">
        <f t="shared" si="13"/>
        <v>0</v>
      </c>
      <c r="D30" s="140">
        <f t="shared" si="13"/>
        <v>0</v>
      </c>
      <c r="E30" s="140">
        <f t="shared" si="13"/>
        <v>0</v>
      </c>
      <c r="F30" s="140">
        <f t="shared" si="13"/>
        <v>0</v>
      </c>
      <c r="G30" s="140">
        <f t="shared" si="13"/>
        <v>0</v>
      </c>
      <c r="H30" s="140">
        <f t="shared" si="13"/>
        <v>0</v>
      </c>
      <c r="I30" s="140">
        <f t="shared" si="13"/>
        <v>0</v>
      </c>
      <c r="J30" s="140">
        <f t="shared" si="13"/>
        <v>0</v>
      </c>
      <c r="K30" s="140">
        <f t="shared" si="13"/>
        <v>0</v>
      </c>
      <c r="L30" s="140"/>
      <c r="M30" s="138">
        <f t="shared" si="1"/>
        <v>0</v>
      </c>
      <c r="N30" s="139">
        <f t="shared" ref="N30:W30" si="14">N31-N32</f>
        <v>0</v>
      </c>
      <c r="O30" s="139">
        <f t="shared" si="14"/>
        <v>0</v>
      </c>
      <c r="P30" s="139">
        <f t="shared" si="14"/>
        <v>0</v>
      </c>
      <c r="Q30" s="139">
        <f t="shared" si="14"/>
        <v>0</v>
      </c>
      <c r="R30" s="140">
        <f t="shared" si="14"/>
        <v>0</v>
      </c>
      <c r="S30" s="140">
        <f t="shared" si="14"/>
        <v>0</v>
      </c>
      <c r="T30" s="140">
        <f t="shared" si="14"/>
        <v>0</v>
      </c>
      <c r="U30" s="140">
        <f t="shared" si="14"/>
        <v>0</v>
      </c>
      <c r="V30" s="140">
        <f t="shared" si="14"/>
        <v>0</v>
      </c>
      <c r="W30" s="140">
        <f t="shared" si="14"/>
        <v>0</v>
      </c>
      <c r="X30" s="141"/>
      <c r="Y30" s="142">
        <f t="shared" si="2"/>
        <v>0</v>
      </c>
    </row>
    <row r="31" spans="1:25" s="90" customFormat="1" ht="22.5" customHeight="1">
      <c r="A31" s="109" t="s">
        <v>282</v>
      </c>
      <c r="B31" s="140"/>
      <c r="C31" s="140"/>
      <c r="D31" s="140"/>
      <c r="E31" s="140"/>
      <c r="F31" s="140"/>
      <c r="G31" s="140"/>
      <c r="H31" s="140"/>
      <c r="I31" s="140"/>
      <c r="J31" s="140"/>
      <c r="K31" s="140"/>
      <c r="L31" s="140"/>
      <c r="M31" s="138">
        <f t="shared" si="1"/>
        <v>0</v>
      </c>
      <c r="N31" s="139"/>
      <c r="O31" s="139"/>
      <c r="P31" s="139"/>
      <c r="Q31" s="139"/>
      <c r="R31" s="140"/>
      <c r="S31" s="140"/>
      <c r="T31" s="140"/>
      <c r="U31" s="140"/>
      <c r="V31" s="140"/>
      <c r="W31" s="141"/>
      <c r="X31" s="141"/>
      <c r="Y31" s="142">
        <f t="shared" si="2"/>
        <v>0</v>
      </c>
    </row>
    <row r="32" spans="1:25" s="90" customFormat="1" ht="22.5" customHeight="1">
      <c r="A32" s="109" t="s">
        <v>283</v>
      </c>
      <c r="B32" s="140"/>
      <c r="C32" s="140"/>
      <c r="D32" s="140"/>
      <c r="E32" s="140"/>
      <c r="F32" s="140"/>
      <c r="G32" s="140"/>
      <c r="H32" s="140"/>
      <c r="I32" s="140"/>
      <c r="J32" s="140"/>
      <c r="K32" s="140"/>
      <c r="L32" s="140"/>
      <c r="M32" s="138">
        <f t="shared" si="1"/>
        <v>0</v>
      </c>
      <c r="N32" s="139"/>
      <c r="O32" s="139"/>
      <c r="P32" s="139"/>
      <c r="Q32" s="139"/>
      <c r="R32" s="140"/>
      <c r="S32" s="140"/>
      <c r="T32" s="140"/>
      <c r="U32" s="140"/>
      <c r="V32" s="140"/>
      <c r="W32" s="141"/>
      <c r="X32" s="141"/>
      <c r="Y32" s="142">
        <f t="shared" si="2"/>
        <v>0</v>
      </c>
    </row>
    <row r="33" spans="1:25" s="90" customFormat="1" ht="22.5" customHeight="1">
      <c r="A33" s="94" t="s">
        <v>284</v>
      </c>
      <c r="B33" s="140"/>
      <c r="C33" s="140"/>
      <c r="D33" s="140"/>
      <c r="E33" s="140"/>
      <c r="F33" s="140"/>
      <c r="G33" s="140"/>
      <c r="H33" s="140"/>
      <c r="I33" s="140"/>
      <c r="J33" s="140"/>
      <c r="K33" s="140"/>
      <c r="L33" s="140"/>
      <c r="M33" s="138">
        <f t="shared" si="1"/>
        <v>0</v>
      </c>
      <c r="N33" s="145"/>
      <c r="O33" s="145"/>
      <c r="P33" s="145"/>
      <c r="Q33" s="145"/>
      <c r="R33" s="146"/>
      <c r="S33" s="146"/>
      <c r="T33" s="146"/>
      <c r="U33" s="146"/>
      <c r="V33" s="146"/>
      <c r="W33" s="147"/>
      <c r="X33" s="147"/>
      <c r="Y33" s="142">
        <f t="shared" si="2"/>
        <v>0</v>
      </c>
    </row>
    <row r="34" spans="1:25" s="90" customFormat="1" ht="22.5" customHeight="1" thickBot="1">
      <c r="A34" s="112" t="s">
        <v>285</v>
      </c>
      <c r="B34" s="148">
        <f t="shared" ref="B34:L34" si="15">B11+B12</f>
        <v>0</v>
      </c>
      <c r="C34" s="148">
        <f t="shared" si="15"/>
        <v>0</v>
      </c>
      <c r="D34" s="148">
        <f t="shared" si="15"/>
        <v>0</v>
      </c>
      <c r="E34" s="148">
        <f t="shared" si="15"/>
        <v>0</v>
      </c>
      <c r="F34" s="148">
        <f t="shared" si="15"/>
        <v>0</v>
      </c>
      <c r="G34" s="148">
        <f t="shared" si="15"/>
        <v>0</v>
      </c>
      <c r="H34" s="148">
        <f t="shared" si="15"/>
        <v>0</v>
      </c>
      <c r="I34" s="148">
        <f t="shared" si="15"/>
        <v>0</v>
      </c>
      <c r="J34" s="148">
        <f t="shared" si="15"/>
        <v>0</v>
      </c>
      <c r="K34" s="148">
        <f t="shared" si="15"/>
        <v>0</v>
      </c>
      <c r="L34" s="148">
        <f t="shared" si="15"/>
        <v>0</v>
      </c>
      <c r="M34" s="149">
        <f t="shared" si="1"/>
        <v>0</v>
      </c>
      <c r="N34" s="150">
        <f t="shared" ref="N34:V34" si="16">N11+N12</f>
        <v>0</v>
      </c>
      <c r="O34" s="150">
        <f t="shared" si="16"/>
        <v>0</v>
      </c>
      <c r="P34" s="150">
        <f t="shared" si="16"/>
        <v>0</v>
      </c>
      <c r="Q34" s="150">
        <f t="shared" si="16"/>
        <v>0</v>
      </c>
      <c r="R34" s="148">
        <f t="shared" si="16"/>
        <v>0</v>
      </c>
      <c r="S34" s="148">
        <f t="shared" si="16"/>
        <v>0</v>
      </c>
      <c r="T34" s="148">
        <f t="shared" si="16"/>
        <v>0</v>
      </c>
      <c r="U34" s="148">
        <f t="shared" si="16"/>
        <v>0</v>
      </c>
      <c r="V34" s="148">
        <f t="shared" si="16"/>
        <v>0</v>
      </c>
      <c r="W34" s="148">
        <f>W11+W12</f>
        <v>0</v>
      </c>
      <c r="X34" s="148">
        <f>X11+X12</f>
        <v>0</v>
      </c>
      <c r="Y34" s="151">
        <f t="shared" si="2"/>
        <v>0</v>
      </c>
    </row>
    <row r="35" spans="1:25" s="90" customFormat="1" ht="22.5" customHeight="1">
      <c r="A35" s="152" t="s">
        <v>286</v>
      </c>
      <c r="B35" s="152"/>
      <c r="C35" s="152"/>
      <c r="D35" s="152"/>
      <c r="E35" s="152"/>
      <c r="F35" s="152"/>
      <c r="G35" s="152"/>
      <c r="H35" s="152"/>
      <c r="I35" s="152"/>
      <c r="J35" s="152"/>
      <c r="K35" s="152"/>
      <c r="L35" s="152"/>
      <c r="M35" s="152"/>
      <c r="N35" s="152"/>
      <c r="O35" s="152"/>
      <c r="P35" s="152"/>
      <c r="Q35" s="152"/>
      <c r="R35" s="152"/>
      <c r="S35" s="152"/>
      <c r="T35" s="152"/>
      <c r="U35" s="152"/>
      <c r="V35" s="152"/>
      <c r="W35" s="152"/>
      <c r="X35" s="152"/>
      <c r="Y35" s="152"/>
    </row>
    <row r="36" spans="1:25">
      <c r="A36" s="153"/>
      <c r="W36" s="154"/>
      <c r="X36" s="154"/>
      <c r="Y36" s="154"/>
    </row>
    <row r="37" spans="1:25">
      <c r="A37" s="153" t="s">
        <v>287</v>
      </c>
      <c r="B37" s="154">
        <f>B34-'资产负债表（续）'!C43</f>
        <v>0</v>
      </c>
      <c r="C37" s="154"/>
      <c r="D37" s="154"/>
      <c r="E37" s="154"/>
      <c r="F37" s="154">
        <f>F34-'资产负债表（续）'!C47</f>
        <v>0</v>
      </c>
      <c r="G37" s="154"/>
      <c r="H37" s="154"/>
      <c r="I37" s="154"/>
      <c r="J37" s="154">
        <f>J34-'资产负债表（续）'!C51</f>
        <v>0</v>
      </c>
      <c r="K37" s="154">
        <f>K34-'资产负债表（续）'!C53</f>
        <v>0</v>
      </c>
      <c r="L37" s="154">
        <f>L34-'资产负债表（续）'!C55</f>
        <v>0</v>
      </c>
      <c r="M37" s="154">
        <f>M34-'资产负债表（续）'!C56</f>
        <v>0</v>
      </c>
      <c r="N37" s="154">
        <f>N34-'资产负债表（续）'!D43</f>
        <v>0</v>
      </c>
      <c r="O37" s="154"/>
      <c r="P37" s="154"/>
      <c r="Q37" s="154"/>
      <c r="R37" s="154">
        <f>R34-'资产负债表（续）'!D47</f>
        <v>0</v>
      </c>
      <c r="S37" s="154"/>
      <c r="T37" s="154"/>
      <c r="U37" s="154"/>
      <c r="V37" s="154">
        <f>V34-'资产负债表（续）'!D51</f>
        <v>0</v>
      </c>
      <c r="W37" s="154">
        <f>W34-'资产负债表（续）'!D53</f>
        <v>0</v>
      </c>
      <c r="X37" s="154">
        <f>X34-'资产负债表（续）'!D55</f>
        <v>0</v>
      </c>
      <c r="Y37" s="155">
        <f>Y34-'资产负债表（续）'!D56</f>
        <v>0</v>
      </c>
    </row>
    <row r="38" spans="1:25">
      <c r="A38" s="156"/>
      <c r="B38" s="90"/>
      <c r="C38" s="90"/>
      <c r="D38" s="90"/>
      <c r="E38" s="90"/>
      <c r="F38" s="90"/>
      <c r="G38" s="90"/>
      <c r="H38" s="90"/>
      <c r="I38" s="90"/>
      <c r="J38" s="90"/>
      <c r="K38" s="90"/>
      <c r="L38" s="90"/>
      <c r="W38" s="154"/>
      <c r="X38" s="154"/>
      <c r="Y38" s="154"/>
    </row>
    <row r="39" spans="1:25">
      <c r="A39" s="156"/>
      <c r="B39" s="157"/>
      <c r="C39" s="157"/>
      <c r="D39" s="157"/>
      <c r="E39" s="157"/>
      <c r="F39" s="157"/>
      <c r="G39" s="157"/>
      <c r="H39" s="157"/>
      <c r="I39" s="157"/>
      <c r="J39" s="157"/>
      <c r="K39" s="157"/>
      <c r="L39" s="157"/>
      <c r="M39" s="157"/>
      <c r="W39" s="154"/>
      <c r="X39" s="154"/>
      <c r="Y39" s="154"/>
    </row>
    <row r="40" spans="1:25">
      <c r="A40" s="156"/>
      <c r="B40" s="157"/>
      <c r="C40" s="157"/>
      <c r="D40" s="157"/>
      <c r="E40" s="157"/>
      <c r="F40" s="157"/>
      <c r="G40" s="157"/>
      <c r="H40" s="157"/>
      <c r="I40" s="157"/>
      <c r="J40" s="157"/>
      <c r="K40" s="157"/>
      <c r="L40" s="157"/>
      <c r="M40" s="157"/>
    </row>
    <row r="41" spans="1:25">
      <c r="A41" s="156"/>
      <c r="B41" s="158"/>
      <c r="C41" s="158"/>
      <c r="D41" s="158"/>
      <c r="E41" s="158"/>
      <c r="F41" s="158"/>
      <c r="G41" s="158"/>
      <c r="H41" s="158"/>
      <c r="I41" s="158"/>
      <c r="J41" s="158"/>
      <c r="K41" s="158"/>
      <c r="L41" s="158"/>
      <c r="M41" s="158"/>
    </row>
  </sheetData>
  <mergeCells count="26">
    <mergeCell ref="W5:W6"/>
    <mergeCell ref="X5:X6"/>
    <mergeCell ref="Y5:Y6"/>
    <mergeCell ref="A35:Y35"/>
    <mergeCell ref="O5:Q5"/>
    <mergeCell ref="R5:R6"/>
    <mergeCell ref="S5:S6"/>
    <mergeCell ref="T5:T6"/>
    <mergeCell ref="U5:U6"/>
    <mergeCell ref="V5:V6"/>
    <mergeCell ref="I5:I6"/>
    <mergeCell ref="J5:J6"/>
    <mergeCell ref="K5:K6"/>
    <mergeCell ref="L5:L6"/>
    <mergeCell ref="M5:M6"/>
    <mergeCell ref="N5:N6"/>
    <mergeCell ref="A1:Y1"/>
    <mergeCell ref="A2:Y2"/>
    <mergeCell ref="A4:A6"/>
    <mergeCell ref="B4:M4"/>
    <mergeCell ref="N4:Y4"/>
    <mergeCell ref="B5:B6"/>
    <mergeCell ref="C5:E5"/>
    <mergeCell ref="F5:F6"/>
    <mergeCell ref="G5:G6"/>
    <mergeCell ref="H5:H6"/>
  </mergeCells>
  <phoneticPr fontId="4" type="noConversion"/>
  <pageMargins left="0.70866141732283472" right="0.70866141732283472" top="0.74803149606299213" bottom="0.74803149606299213" header="0.31496062992125984" footer="0.31496062992125984"/>
  <pageSetup paperSize="9" scale="59" orientation="landscape" r:id="rId1"/>
  <headerFooter>
    <oddFooter>&amp;C&amp;P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357356-E5B6-4135-9BB4-CF37B77B94AF}">
  <dimension ref="A1:G147"/>
  <sheetViews>
    <sheetView topLeftCell="B141" workbookViewId="0">
      <selection activeCell="F147" sqref="F147"/>
    </sheetView>
  </sheetViews>
  <sheetFormatPr defaultRowHeight="14.25"/>
  <cols>
    <col min="1" max="1" width="25.375" hidden="1" customWidth="1"/>
    <col min="2" max="5" width="14" customWidth="1"/>
    <col min="6" max="7" width="14" style="162" customWidth="1"/>
  </cols>
  <sheetData>
    <row r="1" spans="1:1" hidden="1">
      <c r="A1" s="23" t="s">
        <v>456</v>
      </c>
    </row>
    <row r="2" spans="1:1" hidden="1">
      <c r="A2" s="23" t="s">
        <v>328</v>
      </c>
    </row>
    <row r="3" spans="1:1" hidden="1">
      <c r="A3" s="23" t="s">
        <v>329</v>
      </c>
    </row>
    <row r="4" spans="1:1" hidden="1">
      <c r="A4" s="23" t="s">
        <v>330</v>
      </c>
    </row>
    <row r="5" spans="1:1" hidden="1">
      <c r="A5" s="23" t="s">
        <v>331</v>
      </c>
    </row>
    <row r="6" spans="1:1" hidden="1">
      <c r="A6" s="23" t="s">
        <v>332</v>
      </c>
    </row>
    <row r="7" spans="1:1" hidden="1">
      <c r="A7" s="23" t="s">
        <v>333</v>
      </c>
    </row>
    <row r="8" spans="1:1" hidden="1">
      <c r="A8" s="23" t="s">
        <v>334</v>
      </c>
    </row>
    <row r="9" spans="1:1" hidden="1">
      <c r="A9" s="23" t="s">
        <v>336</v>
      </c>
    </row>
    <row r="10" spans="1:1" hidden="1">
      <c r="A10" s="23" t="s">
        <v>337</v>
      </c>
    </row>
    <row r="11" spans="1:1" hidden="1">
      <c r="A11" s="23" t="s">
        <v>338</v>
      </c>
    </row>
    <row r="12" spans="1:1" hidden="1">
      <c r="A12" s="23" t="s">
        <v>339</v>
      </c>
    </row>
    <row r="13" spans="1:1" hidden="1">
      <c r="A13" s="23" t="s">
        <v>340</v>
      </c>
    </row>
    <row r="14" spans="1:1" hidden="1">
      <c r="A14" s="23" t="s">
        <v>341</v>
      </c>
    </row>
    <row r="15" spans="1:1" hidden="1">
      <c r="A15" s="23" t="s">
        <v>342</v>
      </c>
    </row>
    <row r="16" spans="1:1" hidden="1">
      <c r="A16" s="23" t="s">
        <v>344</v>
      </c>
    </row>
    <row r="17" spans="1:1" hidden="1">
      <c r="A17" s="23" t="s">
        <v>345</v>
      </c>
    </row>
    <row r="18" spans="1:1" hidden="1">
      <c r="A18" s="23" t="s">
        <v>346</v>
      </c>
    </row>
    <row r="19" spans="1:1" hidden="1">
      <c r="A19" s="23" t="s">
        <v>348</v>
      </c>
    </row>
    <row r="20" spans="1:1" hidden="1">
      <c r="A20" s="23" t="s">
        <v>349</v>
      </c>
    </row>
    <row r="21" spans="1:1" hidden="1">
      <c r="A21" s="23" t="s">
        <v>350</v>
      </c>
    </row>
    <row r="22" spans="1:1" hidden="1">
      <c r="A22" s="23" t="s">
        <v>351</v>
      </c>
    </row>
    <row r="23" spans="1:1" hidden="1">
      <c r="A23" s="23" t="s">
        <v>352</v>
      </c>
    </row>
    <row r="24" spans="1:1" hidden="1">
      <c r="A24" s="23" t="s">
        <v>353</v>
      </c>
    </row>
    <row r="25" spans="1:1" hidden="1">
      <c r="A25" s="23" t="s">
        <v>354</v>
      </c>
    </row>
    <row r="26" spans="1:1" hidden="1">
      <c r="A26" s="23" t="s">
        <v>355</v>
      </c>
    </row>
    <row r="27" spans="1:1" hidden="1">
      <c r="A27" s="23" t="s">
        <v>356</v>
      </c>
    </row>
    <row r="28" spans="1:1" hidden="1">
      <c r="A28" s="23" t="s">
        <v>357</v>
      </c>
    </row>
    <row r="29" spans="1:1" hidden="1">
      <c r="A29" s="23" t="s">
        <v>359</v>
      </c>
    </row>
    <row r="30" spans="1:1" hidden="1">
      <c r="A30" s="23" t="s">
        <v>360</v>
      </c>
    </row>
    <row r="31" spans="1:1" hidden="1">
      <c r="A31" s="23" t="s">
        <v>361</v>
      </c>
    </row>
    <row r="32" spans="1:1" hidden="1">
      <c r="A32" s="23" t="s">
        <v>362</v>
      </c>
    </row>
    <row r="33" spans="1:1" hidden="1">
      <c r="A33" s="23" t="s">
        <v>363</v>
      </c>
    </row>
    <row r="34" spans="1:1" hidden="1">
      <c r="A34" s="23" t="s">
        <v>365</v>
      </c>
    </row>
    <row r="35" spans="1:1" hidden="1">
      <c r="A35" s="23" t="s">
        <v>366</v>
      </c>
    </row>
    <row r="36" spans="1:1" hidden="1">
      <c r="A36" s="23" t="s">
        <v>367</v>
      </c>
    </row>
    <row r="37" spans="1:1" hidden="1">
      <c r="A37" s="23" t="s">
        <v>369</v>
      </c>
    </row>
    <row r="38" spans="1:1" hidden="1">
      <c r="A38" s="23" t="s">
        <v>370</v>
      </c>
    </row>
    <row r="39" spans="1:1" hidden="1">
      <c r="A39" s="23" t="s">
        <v>371</v>
      </c>
    </row>
    <row r="40" spans="1:1" hidden="1">
      <c r="A40" s="23" t="s">
        <v>372</v>
      </c>
    </row>
    <row r="41" spans="1:1" hidden="1">
      <c r="A41" s="23" t="s">
        <v>373</v>
      </c>
    </row>
    <row r="42" spans="1:1" hidden="1">
      <c r="A42" s="23" t="s">
        <v>375</v>
      </c>
    </row>
    <row r="43" spans="1:1" hidden="1">
      <c r="A43" s="23" t="s">
        <v>376</v>
      </c>
    </row>
    <row r="44" spans="1:1" hidden="1">
      <c r="A44" s="23" t="s">
        <v>377</v>
      </c>
    </row>
    <row r="45" spans="1:1" hidden="1">
      <c r="A45" s="23" t="s">
        <v>379</v>
      </c>
    </row>
    <row r="46" spans="1:1" hidden="1">
      <c r="A46" s="23" t="s">
        <v>380</v>
      </c>
    </row>
    <row r="47" spans="1:1" hidden="1">
      <c r="A47" s="23" t="s">
        <v>381</v>
      </c>
    </row>
    <row r="48" spans="1:1" hidden="1">
      <c r="A48" s="23" t="s">
        <v>382</v>
      </c>
    </row>
    <row r="49" spans="1:1" hidden="1">
      <c r="A49" s="23" t="s">
        <v>383</v>
      </c>
    </row>
    <row r="50" spans="1:1" hidden="1">
      <c r="A50" s="44" t="s">
        <v>385</v>
      </c>
    </row>
    <row r="51" spans="1:1" hidden="1">
      <c r="A51" s="44" t="s">
        <v>386</v>
      </c>
    </row>
    <row r="52" spans="1:1" hidden="1">
      <c r="A52" s="44" t="s">
        <v>387</v>
      </c>
    </row>
    <row r="53" spans="1:1" hidden="1">
      <c r="A53" s="44" t="s">
        <v>388</v>
      </c>
    </row>
    <row r="54" spans="1:1" hidden="1">
      <c r="A54" s="44" t="s">
        <v>389</v>
      </c>
    </row>
    <row r="55" spans="1:1" hidden="1">
      <c r="A55" s="44" t="s">
        <v>390</v>
      </c>
    </row>
    <row r="56" spans="1:1" hidden="1">
      <c r="A56" s="44" t="s">
        <v>391</v>
      </c>
    </row>
    <row r="57" spans="1:1" hidden="1">
      <c r="A57" s="44" t="s">
        <v>392</v>
      </c>
    </row>
    <row r="58" spans="1:1" hidden="1">
      <c r="A58" s="44" t="s">
        <v>393</v>
      </c>
    </row>
    <row r="59" spans="1:1" hidden="1">
      <c r="A59" s="44" t="s">
        <v>394</v>
      </c>
    </row>
    <row r="60" spans="1:1" hidden="1">
      <c r="A60" s="44" t="s">
        <v>395</v>
      </c>
    </row>
    <row r="61" spans="1:1" hidden="1">
      <c r="A61" s="44" t="s">
        <v>396</v>
      </c>
    </row>
    <row r="62" spans="1:1" hidden="1">
      <c r="A62" s="44" t="s">
        <v>397</v>
      </c>
    </row>
    <row r="63" spans="1:1" hidden="1">
      <c r="A63" s="44" t="s">
        <v>398</v>
      </c>
    </row>
    <row r="64" spans="1:1" hidden="1">
      <c r="A64" s="44" t="s">
        <v>399</v>
      </c>
    </row>
    <row r="65" spans="1:1" hidden="1">
      <c r="A65" s="44" t="s">
        <v>400</v>
      </c>
    </row>
    <row r="66" spans="1:1" hidden="1">
      <c r="A66" s="44" t="s">
        <v>401</v>
      </c>
    </row>
    <row r="67" spans="1:1" hidden="1">
      <c r="A67" s="44" t="s">
        <v>402</v>
      </c>
    </row>
    <row r="68" spans="1:1" hidden="1">
      <c r="A68" s="44" t="s">
        <v>403</v>
      </c>
    </row>
    <row r="69" spans="1:1" hidden="1">
      <c r="A69" s="44" t="s">
        <v>404</v>
      </c>
    </row>
    <row r="70" spans="1:1" hidden="1">
      <c r="A70" s="44" t="s">
        <v>405</v>
      </c>
    </row>
    <row r="71" spans="1:1" hidden="1">
      <c r="A71" s="44" t="s">
        <v>80</v>
      </c>
    </row>
    <row r="72" spans="1:1" hidden="1">
      <c r="A72" s="44" t="s">
        <v>406</v>
      </c>
    </row>
    <row r="73" spans="1:1" hidden="1">
      <c r="A73" s="44" t="s">
        <v>407</v>
      </c>
    </row>
    <row r="74" spans="1:1" hidden="1">
      <c r="A74" s="44" t="s">
        <v>408</v>
      </c>
    </row>
    <row r="75" spans="1:1" hidden="1">
      <c r="A75" s="44" t="s">
        <v>409</v>
      </c>
    </row>
    <row r="76" spans="1:1" hidden="1">
      <c r="A76" s="44" t="s">
        <v>410</v>
      </c>
    </row>
    <row r="77" spans="1:1" hidden="1">
      <c r="A77" s="44" t="s">
        <v>411</v>
      </c>
    </row>
    <row r="78" spans="1:1" hidden="1">
      <c r="A78" s="44" t="s">
        <v>412</v>
      </c>
    </row>
    <row r="79" spans="1:1" hidden="1">
      <c r="A79" s="44" t="s">
        <v>413</v>
      </c>
    </row>
    <row r="80" spans="1:1" hidden="1">
      <c r="A80" s="44" t="s">
        <v>414</v>
      </c>
    </row>
    <row r="81" spans="1:1" hidden="1">
      <c r="A81" s="44" t="s">
        <v>415</v>
      </c>
    </row>
    <row r="82" spans="1:1" hidden="1">
      <c r="A82" s="44" t="s">
        <v>416</v>
      </c>
    </row>
    <row r="83" spans="1:1" hidden="1">
      <c r="A83" s="44" t="s">
        <v>417</v>
      </c>
    </row>
    <row r="84" spans="1:1" hidden="1">
      <c r="A84" s="44" t="s">
        <v>408</v>
      </c>
    </row>
    <row r="85" spans="1:1" hidden="1">
      <c r="A85" s="44" t="s">
        <v>409</v>
      </c>
    </row>
    <row r="86" spans="1:1" hidden="1">
      <c r="A86" s="44" t="s">
        <v>418</v>
      </c>
    </row>
    <row r="87" spans="1:1" hidden="1">
      <c r="A87" s="44" t="s">
        <v>471</v>
      </c>
    </row>
    <row r="88" spans="1:1" hidden="1">
      <c r="A88" s="44" t="s">
        <v>419</v>
      </c>
    </row>
    <row r="89" spans="1:1" hidden="1">
      <c r="A89" s="44" t="s">
        <v>420</v>
      </c>
    </row>
    <row r="90" spans="1:1" hidden="1">
      <c r="A90" s="44" t="s">
        <v>421</v>
      </c>
    </row>
    <row r="91" spans="1:1" hidden="1">
      <c r="A91" s="44" t="s">
        <v>422</v>
      </c>
    </row>
    <row r="92" spans="1:1" hidden="1">
      <c r="A92" s="44" t="s">
        <v>423</v>
      </c>
    </row>
    <row r="93" spans="1:1" hidden="1">
      <c r="A93" s="44" t="s">
        <v>425</v>
      </c>
    </row>
    <row r="94" spans="1:1" hidden="1">
      <c r="A94" s="194" t="s">
        <v>486</v>
      </c>
    </row>
    <row r="95" spans="1:1" hidden="1">
      <c r="A95" s="62" t="s">
        <v>426</v>
      </c>
    </row>
    <row r="96" spans="1:1" hidden="1">
      <c r="A96" s="62" t="s">
        <v>427</v>
      </c>
    </row>
    <row r="97" spans="1:1" hidden="1">
      <c r="A97" s="62" t="s">
        <v>428</v>
      </c>
    </row>
    <row r="98" spans="1:1" hidden="1">
      <c r="A98" s="194" t="s">
        <v>487</v>
      </c>
    </row>
    <row r="99" spans="1:1" hidden="1">
      <c r="A99" s="62" t="s">
        <v>429</v>
      </c>
    </row>
    <row r="100" spans="1:1" hidden="1">
      <c r="A100" s="62" t="s">
        <v>430</v>
      </c>
    </row>
    <row r="101" spans="1:1" hidden="1">
      <c r="A101" s="62" t="s">
        <v>431</v>
      </c>
    </row>
    <row r="102" spans="1:1" hidden="1">
      <c r="A102" s="62" t="s">
        <v>432</v>
      </c>
    </row>
    <row r="103" spans="1:1" hidden="1">
      <c r="A103" s="62" t="s">
        <v>433</v>
      </c>
    </row>
    <row r="104" spans="1:1" hidden="1">
      <c r="A104" s="62" t="s">
        <v>434</v>
      </c>
    </row>
    <row r="105" spans="1:1" hidden="1">
      <c r="A105" s="62" t="s">
        <v>435</v>
      </c>
    </row>
    <row r="106" spans="1:1" hidden="1">
      <c r="A106" s="62" t="s">
        <v>436</v>
      </c>
    </row>
    <row r="107" spans="1:1" hidden="1">
      <c r="A107" s="62" t="s">
        <v>437</v>
      </c>
    </row>
    <row r="108" spans="1:1" hidden="1">
      <c r="A108" s="62" t="s">
        <v>438</v>
      </c>
    </row>
    <row r="109" spans="1:1" hidden="1">
      <c r="A109" s="62" t="s">
        <v>439</v>
      </c>
    </row>
    <row r="110" spans="1:1" hidden="1">
      <c r="A110" s="62" t="s">
        <v>440</v>
      </c>
    </row>
    <row r="111" spans="1:1" hidden="1">
      <c r="A111" s="62" t="s">
        <v>441</v>
      </c>
    </row>
    <row r="112" spans="1:1" hidden="1">
      <c r="A112" s="62" t="s">
        <v>426</v>
      </c>
    </row>
    <row r="113" spans="1:1" hidden="1">
      <c r="A113" s="62" t="s">
        <v>470</v>
      </c>
    </row>
    <row r="114" spans="1:1" hidden="1">
      <c r="A114" s="62" t="s">
        <v>457</v>
      </c>
    </row>
    <row r="115" spans="1:1" ht="28.5" hidden="1">
      <c r="A115" s="62" t="s">
        <v>442</v>
      </c>
    </row>
    <row r="116" spans="1:1" hidden="1">
      <c r="A116" s="194" t="s">
        <v>458</v>
      </c>
    </row>
    <row r="117" spans="1:1" hidden="1">
      <c r="A117" s="194" t="s">
        <v>459</v>
      </c>
    </row>
    <row r="118" spans="1:1" hidden="1">
      <c r="A118" s="62" t="s">
        <v>460</v>
      </c>
    </row>
    <row r="119" spans="1:1" hidden="1">
      <c r="A119" s="62" t="s">
        <v>461</v>
      </c>
    </row>
    <row r="120" spans="1:1" hidden="1">
      <c r="A120" s="194" t="s">
        <v>462</v>
      </c>
    </row>
    <row r="121" spans="1:1" hidden="1">
      <c r="A121" s="194" t="s">
        <v>463</v>
      </c>
    </row>
    <row r="122" spans="1:1" hidden="1">
      <c r="A122" s="194" t="s">
        <v>464</v>
      </c>
    </row>
    <row r="123" spans="1:1" hidden="1">
      <c r="A123" s="194" t="s">
        <v>465</v>
      </c>
    </row>
    <row r="124" spans="1:1" hidden="1">
      <c r="A124" s="62" t="s">
        <v>466</v>
      </c>
    </row>
    <row r="125" spans="1:1" hidden="1">
      <c r="A125" s="62" t="s">
        <v>472</v>
      </c>
    </row>
    <row r="126" spans="1:1" hidden="1">
      <c r="A126" s="161" t="s">
        <v>473</v>
      </c>
    </row>
    <row r="127" spans="1:1" hidden="1">
      <c r="A127" s="161" t="s">
        <v>467</v>
      </c>
    </row>
    <row r="128" spans="1:1" hidden="1">
      <c r="A128" s="161" t="s">
        <v>468</v>
      </c>
    </row>
    <row r="129" spans="1:7" hidden="1">
      <c r="A129" s="161" t="s">
        <v>446</v>
      </c>
    </row>
    <row r="130" spans="1:7" hidden="1">
      <c r="A130" s="161" t="s">
        <v>447</v>
      </c>
    </row>
    <row r="131" spans="1:7" hidden="1">
      <c r="A131" s="161" t="s">
        <v>448</v>
      </c>
    </row>
    <row r="132" spans="1:7" hidden="1">
      <c r="A132" s="161" t="s">
        <v>449</v>
      </c>
    </row>
    <row r="133" spans="1:7" hidden="1">
      <c r="A133" s="161" t="s">
        <v>450</v>
      </c>
    </row>
    <row r="134" spans="1:7" hidden="1">
      <c r="A134" s="161" t="s">
        <v>469</v>
      </c>
    </row>
    <row r="135" spans="1:7" hidden="1">
      <c r="A135" s="161" t="s">
        <v>451</v>
      </c>
    </row>
    <row r="136" spans="1:7" hidden="1">
      <c r="A136" s="161" t="s">
        <v>452</v>
      </c>
    </row>
    <row r="137" spans="1:7" hidden="1">
      <c r="A137" s="161" t="s">
        <v>453</v>
      </c>
    </row>
    <row r="138" spans="1:7" hidden="1">
      <c r="A138" s="161" t="s">
        <v>454</v>
      </c>
    </row>
    <row r="139" spans="1:7" hidden="1">
      <c r="A139" s="161" t="s">
        <v>455</v>
      </c>
    </row>
    <row r="140" spans="1:7" hidden="1"/>
    <row r="141" spans="1:7">
      <c r="A141" s="191"/>
      <c r="B141" s="191" t="s">
        <v>474</v>
      </c>
      <c r="C141" s="191" t="s">
        <v>475</v>
      </c>
      <c r="D141" s="191" t="s">
        <v>476</v>
      </c>
      <c r="E141" s="191" t="s">
        <v>477</v>
      </c>
      <c r="F141" s="192" t="s">
        <v>478</v>
      </c>
      <c r="G141" s="192" t="s">
        <v>479</v>
      </c>
    </row>
    <row r="143" spans="1:7">
      <c r="D143" t="s">
        <v>480</v>
      </c>
      <c r="F143" s="162">
        <v>100</v>
      </c>
    </row>
    <row r="144" spans="1:7">
      <c r="D144" t="s">
        <v>481</v>
      </c>
      <c r="G144" s="162">
        <v>100</v>
      </c>
    </row>
    <row r="146" spans="4:7">
      <c r="D146" t="s">
        <v>488</v>
      </c>
      <c r="F146" s="162">
        <v>1000000</v>
      </c>
    </row>
    <row r="147" spans="4:7">
      <c r="D147" t="s">
        <v>485</v>
      </c>
      <c r="G147" s="162">
        <f>F146</f>
        <v>1000000</v>
      </c>
    </row>
  </sheetData>
  <autoFilter ref="A1:A139" xr:uid="{0E357356-E5B6-4135-9BB4-CF37B77B94AF}"/>
  <phoneticPr fontId="4" type="noConversion"/>
  <dataValidations count="1">
    <dataValidation type="list" allowBlank="1" showInputMessage="1" showErrorMessage="1" sqref="D142:D1048576" xr:uid="{C640F654-A669-44D9-A01D-46E463BEC435}">
      <formula1>$A$1:$A$139</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G189"/>
  <sheetViews>
    <sheetView tabSelected="1" workbookViewId="0">
      <pane xSplit="2" ySplit="2" topLeftCell="C3" activePane="bottomRight" state="frozen"/>
      <selection activeCell="F147" sqref="F147"/>
      <selection pane="topRight" activeCell="F147" sqref="F147"/>
      <selection pane="bottomLeft" activeCell="F147" sqref="F147"/>
      <selection pane="bottomRight" activeCell="BC8" sqref="BC8"/>
    </sheetView>
  </sheetViews>
  <sheetFormatPr defaultRowHeight="14.25"/>
  <cols>
    <col min="1" max="1" width="21.375" hidden="1" customWidth="1"/>
    <col min="2" max="2" width="48.625" customWidth="1"/>
    <col min="3" max="3" width="9.75" customWidth="1"/>
    <col min="4" max="4" width="13.125" style="162" customWidth="1"/>
    <col min="5" max="52" width="9" hidden="1" customWidth="1"/>
    <col min="53" max="53" width="9" customWidth="1"/>
    <col min="54" max="54" width="13.25" style="162" customWidth="1"/>
    <col min="55" max="55" width="12.375" customWidth="1"/>
    <col min="56" max="56" width="14.25" customWidth="1"/>
    <col min="57" max="57" width="13.125" customWidth="1"/>
    <col min="58" max="58" width="16.625" customWidth="1"/>
    <col min="59" max="59" width="15.25" customWidth="1"/>
  </cols>
  <sheetData>
    <row r="1" spans="1:59" ht="18" customHeight="1" thickBot="1">
      <c r="D1" s="162">
        <v>1</v>
      </c>
      <c r="E1">
        <v>2</v>
      </c>
      <c r="F1">
        <v>3</v>
      </c>
      <c r="G1">
        <v>4</v>
      </c>
      <c r="H1">
        <v>5</v>
      </c>
      <c r="I1">
        <v>6</v>
      </c>
      <c r="J1">
        <v>7</v>
      </c>
      <c r="K1">
        <v>8</v>
      </c>
      <c r="L1">
        <v>9</v>
      </c>
      <c r="M1">
        <v>10</v>
      </c>
      <c r="N1">
        <v>11</v>
      </c>
      <c r="O1">
        <v>12</v>
      </c>
      <c r="P1">
        <v>13</v>
      </c>
      <c r="Q1">
        <v>14</v>
      </c>
      <c r="R1">
        <v>15</v>
      </c>
      <c r="S1">
        <v>16</v>
      </c>
      <c r="T1">
        <v>17</v>
      </c>
      <c r="U1">
        <v>18</v>
      </c>
      <c r="V1">
        <v>19</v>
      </c>
      <c r="W1">
        <v>20</v>
      </c>
      <c r="X1">
        <v>21</v>
      </c>
      <c r="Y1">
        <v>22</v>
      </c>
      <c r="Z1">
        <v>23</v>
      </c>
      <c r="AA1">
        <v>24</v>
      </c>
      <c r="AB1">
        <v>25</v>
      </c>
      <c r="AC1">
        <v>26</v>
      </c>
      <c r="AD1">
        <v>27</v>
      </c>
      <c r="AE1">
        <v>28</v>
      </c>
      <c r="AF1">
        <v>29</v>
      </c>
      <c r="AG1">
        <v>30</v>
      </c>
      <c r="AH1">
        <v>31</v>
      </c>
      <c r="AI1">
        <v>32</v>
      </c>
      <c r="AJ1">
        <v>33</v>
      </c>
      <c r="AK1">
        <v>34</v>
      </c>
      <c r="AL1">
        <v>35</v>
      </c>
      <c r="AM1">
        <v>36</v>
      </c>
      <c r="AN1">
        <v>37</v>
      </c>
      <c r="AO1">
        <v>38</v>
      </c>
      <c r="AP1">
        <v>39</v>
      </c>
      <c r="AQ1">
        <v>40</v>
      </c>
      <c r="AR1">
        <v>41</v>
      </c>
      <c r="AS1">
        <v>42</v>
      </c>
      <c r="AT1">
        <v>43</v>
      </c>
      <c r="AU1">
        <v>44</v>
      </c>
      <c r="AV1">
        <v>45</v>
      </c>
      <c r="AW1">
        <v>46</v>
      </c>
      <c r="AX1">
        <v>47</v>
      </c>
      <c r="AY1">
        <v>48</v>
      </c>
      <c r="AZ1">
        <v>49</v>
      </c>
      <c r="BA1">
        <v>50</v>
      </c>
      <c r="BF1" s="196" t="s">
        <v>482</v>
      </c>
      <c r="BG1" s="197">
        <f>BE64-BE119</f>
        <v>0</v>
      </c>
    </row>
    <row r="2" spans="1:59" ht="18" customHeight="1">
      <c r="B2" s="159" t="s">
        <v>3</v>
      </c>
      <c r="C2" s="160" t="s">
        <v>4</v>
      </c>
      <c r="D2" s="167"/>
      <c r="BA2" s="191"/>
      <c r="BB2" s="192" t="s">
        <v>305</v>
      </c>
      <c r="BC2" s="191" t="s">
        <v>306</v>
      </c>
      <c r="BD2" s="191" t="s">
        <v>307</v>
      </c>
      <c r="BE2" s="191" t="s">
        <v>308</v>
      </c>
      <c r="BF2" s="196" t="s">
        <v>483</v>
      </c>
      <c r="BG2" s="197">
        <f>BE183-BE115</f>
        <v>2.5611370801925659E-9</v>
      </c>
    </row>
    <row r="3" spans="1:59" ht="18" customHeight="1">
      <c r="B3" s="18" t="s">
        <v>7</v>
      </c>
      <c r="C3" s="19"/>
      <c r="D3" s="168"/>
      <c r="BB3" s="162">
        <f>SUM(D3:BA3)</f>
        <v>0</v>
      </c>
      <c r="BE3" s="163">
        <f>BB3+BC3-BD3</f>
        <v>0</v>
      </c>
    </row>
    <row r="4" spans="1:59" ht="18" customHeight="1">
      <c r="A4" s="23" t="s">
        <v>456</v>
      </c>
      <c r="B4" s="23" t="s">
        <v>8</v>
      </c>
      <c r="C4" s="19"/>
      <c r="D4" s="169">
        <f>'[1]TB-本期 (2)'!$D$7</f>
        <v>2036200.67</v>
      </c>
      <c r="BB4" s="162">
        <f t="shared" ref="BB4:BB67" si="0">SUM(D4:BA4)</f>
        <v>2036200.67</v>
      </c>
      <c r="BC4" s="162">
        <f>SUMIF('调整分录-上期'!D:D,'TB-上期'!A4,'调整分录-上期'!F:F)</f>
        <v>0</v>
      </c>
      <c r="BD4" s="162">
        <f>SUMIF('调整分录-上期'!D:D,'TB-上期'!A4,'调整分录-上期'!G:G)</f>
        <v>0</v>
      </c>
      <c r="BE4" s="163">
        <f t="shared" ref="BE4:BE64" si="1">BB4+BC4-BD4</f>
        <v>2036200.67</v>
      </c>
    </row>
    <row r="5" spans="1:59" ht="18" customHeight="1">
      <c r="A5" s="23" t="s">
        <v>328</v>
      </c>
      <c r="B5" s="23" t="s">
        <v>9</v>
      </c>
      <c r="C5" s="19"/>
      <c r="D5" s="169"/>
      <c r="BB5" s="162">
        <f t="shared" si="0"/>
        <v>0</v>
      </c>
      <c r="BC5" s="162">
        <f>SUMIF('调整分录-上期'!D:D,'TB-上期'!A5,'调整分录-上期'!F:F)</f>
        <v>0</v>
      </c>
      <c r="BD5" s="162">
        <f>SUMIF('调整分录-上期'!D:D,'TB-上期'!A5,'调整分录-上期'!G:G)</f>
        <v>0</v>
      </c>
      <c r="BE5" s="163">
        <f t="shared" si="1"/>
        <v>0</v>
      </c>
    </row>
    <row r="6" spans="1:59" ht="18" customHeight="1">
      <c r="A6" s="23" t="s">
        <v>329</v>
      </c>
      <c r="B6" s="23" t="s">
        <v>10</v>
      </c>
      <c r="C6" s="19"/>
      <c r="D6" s="169"/>
      <c r="BB6" s="162">
        <f t="shared" si="0"/>
        <v>0</v>
      </c>
      <c r="BC6" s="162">
        <f>SUMIF('调整分录-上期'!D:D,'TB-上期'!A6,'调整分录-上期'!F:F)</f>
        <v>0</v>
      </c>
      <c r="BD6" s="162">
        <f>SUMIF('调整分录-上期'!D:D,'TB-上期'!A6,'调整分录-上期'!G:G)</f>
        <v>0</v>
      </c>
      <c r="BE6" s="163">
        <f t="shared" si="1"/>
        <v>0</v>
      </c>
    </row>
    <row r="7" spans="1:59" ht="18" customHeight="1">
      <c r="A7" s="23" t="s">
        <v>330</v>
      </c>
      <c r="B7" s="23" t="s">
        <v>11</v>
      </c>
      <c r="C7" s="19"/>
      <c r="D7" s="169"/>
      <c r="BB7" s="162">
        <f t="shared" si="0"/>
        <v>0</v>
      </c>
      <c r="BC7" s="162">
        <f>SUMIF('调整分录-上期'!D:D,'TB-上期'!A7,'调整分录-上期'!F:F)</f>
        <v>0</v>
      </c>
      <c r="BD7" s="162">
        <f>SUMIF('调整分录-上期'!D:D,'TB-上期'!A7,'调整分录-上期'!G:G)</f>
        <v>0</v>
      </c>
      <c r="BE7" s="163">
        <f t="shared" si="1"/>
        <v>0</v>
      </c>
    </row>
    <row r="8" spans="1:59" ht="18" customHeight="1">
      <c r="A8" s="23" t="s">
        <v>331</v>
      </c>
      <c r="B8" s="23" t="s">
        <v>12</v>
      </c>
      <c r="C8" s="19"/>
      <c r="D8" s="169"/>
      <c r="BB8" s="162">
        <f t="shared" si="0"/>
        <v>0</v>
      </c>
      <c r="BC8" s="162">
        <f>SUMIF('调整分录-上期'!D:D,'TB-上期'!A8,'调整分录-上期'!F:F)</f>
        <v>0</v>
      </c>
      <c r="BD8" s="162">
        <f>SUMIF('调整分录-上期'!D:D,'TB-上期'!A8,'调整分录-上期'!G:G)</f>
        <v>0</v>
      </c>
      <c r="BE8" s="163">
        <f t="shared" si="1"/>
        <v>0</v>
      </c>
    </row>
    <row r="9" spans="1:59" ht="18" customHeight="1">
      <c r="A9" s="23" t="s">
        <v>332</v>
      </c>
      <c r="B9" s="23" t="s">
        <v>13</v>
      </c>
      <c r="C9" s="19"/>
      <c r="D9" s="169"/>
      <c r="BB9" s="162">
        <f t="shared" si="0"/>
        <v>0</v>
      </c>
      <c r="BC9" s="162">
        <f>SUMIF('调整分录-上期'!D:D,'TB-上期'!A9,'调整分录-上期'!F:F)</f>
        <v>0</v>
      </c>
      <c r="BD9" s="162">
        <f>SUMIF('调整分录-上期'!D:D,'TB-上期'!A9,'调整分录-上期'!G:G)</f>
        <v>0</v>
      </c>
      <c r="BE9" s="163">
        <f t="shared" si="1"/>
        <v>0</v>
      </c>
    </row>
    <row r="10" spans="1:59" ht="18" customHeight="1">
      <c r="A10" s="23" t="s">
        <v>333</v>
      </c>
      <c r="B10" s="23" t="s">
        <v>14</v>
      </c>
      <c r="C10" s="19"/>
      <c r="D10" s="169"/>
      <c r="BB10" s="162">
        <f t="shared" si="0"/>
        <v>0</v>
      </c>
      <c r="BC10" s="162">
        <f>SUMIF('调整分录-上期'!D:D,'TB-上期'!A10,'调整分录-上期'!F:F)</f>
        <v>1000000</v>
      </c>
      <c r="BD10" s="162">
        <f>SUMIF('调整分录-上期'!D:D,'TB-上期'!A10,'调整分录-上期'!G:G)</f>
        <v>0</v>
      </c>
      <c r="BE10" s="163">
        <f t="shared" si="1"/>
        <v>1000000</v>
      </c>
    </row>
    <row r="11" spans="1:59" ht="18" customHeight="1">
      <c r="A11" s="23" t="s">
        <v>334</v>
      </c>
      <c r="B11" s="23" t="s">
        <v>309</v>
      </c>
      <c r="C11" s="19"/>
      <c r="D11" s="169"/>
      <c r="BB11" s="162">
        <f t="shared" si="0"/>
        <v>0</v>
      </c>
      <c r="BC11" s="162">
        <f>SUMIF('调整分录-上期'!D:D,'TB-上期'!A11,'调整分录-上期'!F:F)</f>
        <v>0</v>
      </c>
      <c r="BD11" s="162">
        <f>SUMIF('调整分录-上期'!D:D,'TB-上期'!A11,'调整分录-上期'!G:G)</f>
        <v>0</v>
      </c>
      <c r="BE11" s="163">
        <f>BB11+BD11-BC11</f>
        <v>0</v>
      </c>
    </row>
    <row r="12" spans="1:59" ht="18" customHeight="1">
      <c r="A12" s="164" t="s">
        <v>335</v>
      </c>
      <c r="B12" s="164" t="s">
        <v>310</v>
      </c>
      <c r="C12" s="165"/>
      <c r="D12" s="170">
        <f>D10-D11</f>
        <v>0</v>
      </c>
      <c r="BA12" s="191"/>
      <c r="BB12" s="192">
        <f t="shared" si="0"/>
        <v>0</v>
      </c>
      <c r="BC12" s="192"/>
      <c r="BD12" s="192"/>
      <c r="BE12" s="195">
        <f t="shared" si="1"/>
        <v>0</v>
      </c>
    </row>
    <row r="13" spans="1:59" ht="18" customHeight="1">
      <c r="A13" s="23" t="s">
        <v>336</v>
      </c>
      <c r="B13" s="23" t="s">
        <v>15</v>
      </c>
      <c r="C13" s="19"/>
      <c r="D13" s="169"/>
      <c r="BB13" s="162">
        <f t="shared" si="0"/>
        <v>0</v>
      </c>
      <c r="BC13" s="162">
        <f>SUMIF('调整分录-上期'!D:D,'TB-上期'!A13,'调整分录-上期'!F:F)</f>
        <v>0</v>
      </c>
      <c r="BD13" s="162">
        <f>SUMIF('调整分录-上期'!D:D,'TB-上期'!A13,'调整分录-上期'!G:G)</f>
        <v>0</v>
      </c>
      <c r="BE13" s="163">
        <f t="shared" si="1"/>
        <v>0</v>
      </c>
    </row>
    <row r="14" spans="1:59" ht="18" customHeight="1">
      <c r="A14" s="23" t="s">
        <v>337</v>
      </c>
      <c r="B14" s="23" t="s">
        <v>16</v>
      </c>
      <c r="C14" s="19"/>
      <c r="D14" s="169">
        <f>'[1]TB-本期 (2)'!$D$17</f>
        <v>44111.17</v>
      </c>
      <c r="BB14" s="162">
        <f t="shared" si="0"/>
        <v>44111.17</v>
      </c>
      <c r="BC14" s="162">
        <f>SUMIF('调整分录-上期'!D:D,'TB-上期'!A14,'调整分录-上期'!F:F)</f>
        <v>0</v>
      </c>
      <c r="BD14" s="162">
        <f>SUMIF('调整分录-上期'!D:D,'TB-上期'!A14,'调整分录-上期'!G:G)</f>
        <v>0</v>
      </c>
      <c r="BE14" s="163">
        <f t="shared" si="1"/>
        <v>44111.17</v>
      </c>
    </row>
    <row r="15" spans="1:59" ht="18" customHeight="1">
      <c r="A15" s="23" t="s">
        <v>338</v>
      </c>
      <c r="B15" s="23" t="s">
        <v>17</v>
      </c>
      <c r="C15" s="19"/>
      <c r="D15" s="169"/>
      <c r="BB15" s="162">
        <f t="shared" si="0"/>
        <v>0</v>
      </c>
      <c r="BC15" s="162">
        <f>SUMIF('调整分录-上期'!D:D,'TB-上期'!A15,'调整分录-上期'!F:F)</f>
        <v>0</v>
      </c>
      <c r="BD15" s="162">
        <f>SUMIF('调整分录-上期'!D:D,'TB-上期'!A15,'调整分录-上期'!G:G)</f>
        <v>0</v>
      </c>
      <c r="BE15" s="163">
        <f t="shared" si="1"/>
        <v>0</v>
      </c>
    </row>
    <row r="16" spans="1:59" ht="18" customHeight="1">
      <c r="A16" s="23" t="s">
        <v>339</v>
      </c>
      <c r="B16" s="23" t="s">
        <v>18</v>
      </c>
      <c r="C16" s="19"/>
      <c r="D16" s="169"/>
      <c r="BB16" s="162">
        <f t="shared" si="0"/>
        <v>0</v>
      </c>
      <c r="BC16" s="162">
        <f>SUMIF('调整分录-上期'!D:D,'TB-上期'!A16,'调整分录-上期'!F:F)</f>
        <v>0</v>
      </c>
      <c r="BD16" s="162">
        <f>SUMIF('调整分录-上期'!D:D,'TB-上期'!A16,'调整分录-上期'!G:G)</f>
        <v>0</v>
      </c>
      <c r="BE16" s="163">
        <f t="shared" si="1"/>
        <v>0</v>
      </c>
    </row>
    <row r="17" spans="1:58" ht="18" customHeight="1">
      <c r="A17" s="23" t="s">
        <v>340</v>
      </c>
      <c r="B17" s="23" t="s">
        <v>19</v>
      </c>
      <c r="C17" s="19"/>
      <c r="D17" s="169"/>
      <c r="BB17" s="162">
        <f t="shared" si="0"/>
        <v>0</v>
      </c>
      <c r="BC17" s="162">
        <f>SUMIF('调整分录-上期'!D:D,'TB-上期'!A17,'调整分录-上期'!F:F)</f>
        <v>0</v>
      </c>
      <c r="BD17" s="162">
        <f>SUMIF('调整分录-上期'!D:D,'TB-上期'!A17,'调整分录-上期'!G:G)</f>
        <v>0</v>
      </c>
      <c r="BE17" s="163">
        <f t="shared" si="1"/>
        <v>0</v>
      </c>
    </row>
    <row r="18" spans="1:58" ht="18" customHeight="1">
      <c r="A18" s="23" t="s">
        <v>341</v>
      </c>
      <c r="B18" s="23" t="s">
        <v>20</v>
      </c>
      <c r="C18" s="19"/>
      <c r="D18" s="169">
        <f>'[1]TB-本期 (2)'!$D$21</f>
        <v>37946.839999999997</v>
      </c>
      <c r="BB18" s="162">
        <f t="shared" si="0"/>
        <v>37946.839999999997</v>
      </c>
      <c r="BC18" s="162">
        <f>SUMIF('调整分录-上期'!D:D,'TB-上期'!A18,'调整分录-上期'!F:F)</f>
        <v>0</v>
      </c>
      <c r="BD18" s="162">
        <f>SUMIF('调整分录-上期'!D:D,'TB-上期'!A18,'调整分录-上期'!G:G)</f>
        <v>0</v>
      </c>
      <c r="BE18" s="163">
        <f t="shared" si="1"/>
        <v>37946.839999999997</v>
      </c>
    </row>
    <row r="19" spans="1:58" ht="18" customHeight="1">
      <c r="A19" s="23" t="s">
        <v>342</v>
      </c>
      <c r="B19" s="23" t="s">
        <v>311</v>
      </c>
      <c r="C19" s="19"/>
      <c r="D19" s="169"/>
      <c r="BB19" s="162">
        <f t="shared" si="0"/>
        <v>0</v>
      </c>
      <c r="BC19" s="162">
        <f>SUMIF('调整分录-上期'!D:D,'TB-上期'!A19,'调整分录-上期'!F:F)</f>
        <v>0</v>
      </c>
      <c r="BD19" s="162">
        <f>SUMIF('调整分录-上期'!D:D,'TB-上期'!A19,'调整分录-上期'!G:G)</f>
        <v>0</v>
      </c>
      <c r="BE19" s="163">
        <f>BB19+BD19-BC19</f>
        <v>0</v>
      </c>
    </row>
    <row r="20" spans="1:58" ht="18" customHeight="1">
      <c r="A20" s="164" t="s">
        <v>343</v>
      </c>
      <c r="B20" s="164" t="s">
        <v>312</v>
      </c>
      <c r="C20" s="165"/>
      <c r="D20" s="170">
        <f>D18-D19</f>
        <v>37946.839999999997</v>
      </c>
      <c r="BA20" s="191"/>
      <c r="BB20" s="192">
        <f t="shared" si="0"/>
        <v>37946.839999999997</v>
      </c>
      <c r="BC20" s="192"/>
      <c r="BD20" s="192"/>
      <c r="BE20" s="195">
        <f t="shared" si="1"/>
        <v>37946.839999999997</v>
      </c>
    </row>
    <row r="21" spans="1:58" ht="18" customHeight="1">
      <c r="A21" s="23" t="s">
        <v>344</v>
      </c>
      <c r="B21" s="23" t="s">
        <v>21</v>
      </c>
      <c r="C21" s="19"/>
      <c r="D21" s="169"/>
      <c r="BB21" s="162">
        <f t="shared" si="0"/>
        <v>0</v>
      </c>
      <c r="BC21" s="162">
        <f>SUMIF('调整分录-上期'!D:D,'TB-上期'!A21,'调整分录-上期'!F:F)</f>
        <v>0</v>
      </c>
      <c r="BD21" s="162">
        <f>SUMIF('调整分录-上期'!D:D,'TB-上期'!A21,'调整分录-上期'!G:G)</f>
        <v>0</v>
      </c>
      <c r="BE21" s="163">
        <f t="shared" si="1"/>
        <v>0</v>
      </c>
    </row>
    <row r="22" spans="1:58" ht="18" customHeight="1">
      <c r="A22" s="23" t="s">
        <v>345</v>
      </c>
      <c r="B22" s="23" t="s">
        <v>22</v>
      </c>
      <c r="C22" s="19"/>
      <c r="D22" s="169">
        <f>'[1]TB-本期 (2)'!$D$25</f>
        <v>288168.06</v>
      </c>
      <c r="BB22" s="162">
        <f t="shared" si="0"/>
        <v>288168.06</v>
      </c>
      <c r="BC22" s="162">
        <f>SUMIF('调整分录-上期'!D:D,'TB-上期'!A22,'调整分录-上期'!F:F)</f>
        <v>0</v>
      </c>
      <c r="BD22" s="162">
        <f>SUMIF('调整分录-上期'!D:D,'TB-上期'!A22,'调整分录-上期'!G:G)</f>
        <v>0</v>
      </c>
      <c r="BE22" s="163">
        <f t="shared" si="1"/>
        <v>288168.06</v>
      </c>
    </row>
    <row r="23" spans="1:58" ht="18" customHeight="1">
      <c r="A23" s="23" t="s">
        <v>346</v>
      </c>
      <c r="B23" s="23" t="s">
        <v>313</v>
      </c>
      <c r="C23" s="19"/>
      <c r="D23" s="169"/>
      <c r="BB23" s="162">
        <f t="shared" si="0"/>
        <v>0</v>
      </c>
      <c r="BC23" s="162">
        <f>SUMIF('调整分录-上期'!D:D,'TB-上期'!A23,'调整分录-上期'!F:F)</f>
        <v>0</v>
      </c>
      <c r="BD23" s="162">
        <f>SUMIF('调整分录-上期'!D:D,'TB-上期'!A23,'调整分录-上期'!G:G)</f>
        <v>0</v>
      </c>
      <c r="BE23" s="163">
        <f>BB23+BD23-BC23</f>
        <v>0</v>
      </c>
    </row>
    <row r="24" spans="1:58" ht="18" customHeight="1">
      <c r="A24" s="164" t="s">
        <v>347</v>
      </c>
      <c r="B24" s="164" t="s">
        <v>314</v>
      </c>
      <c r="C24" s="165"/>
      <c r="D24" s="170">
        <f>D22-D23</f>
        <v>288168.06</v>
      </c>
      <c r="BA24" s="191"/>
      <c r="BB24" s="192">
        <f t="shared" si="0"/>
        <v>288168.06</v>
      </c>
      <c r="BC24" s="192"/>
      <c r="BD24" s="192"/>
      <c r="BE24" s="195">
        <f t="shared" si="1"/>
        <v>288168.06</v>
      </c>
    </row>
    <row r="25" spans="1:58" ht="18" customHeight="1">
      <c r="A25" s="23" t="s">
        <v>348</v>
      </c>
      <c r="B25" s="23" t="s">
        <v>23</v>
      </c>
      <c r="C25" s="19"/>
      <c r="D25" s="169"/>
      <c r="BB25" s="162">
        <f t="shared" si="0"/>
        <v>0</v>
      </c>
      <c r="BC25" s="162">
        <f>SUMIF('调整分录-上期'!D:D,'TB-上期'!A25,'调整分录-上期'!F:F)</f>
        <v>0</v>
      </c>
      <c r="BD25" s="162">
        <f>SUMIF('调整分录-上期'!D:D,'TB-上期'!A25,'调整分录-上期'!G:G)</f>
        <v>0</v>
      </c>
      <c r="BE25" s="163">
        <f t="shared" si="1"/>
        <v>0</v>
      </c>
    </row>
    <row r="26" spans="1:58" ht="18" customHeight="1">
      <c r="A26" s="23" t="s">
        <v>349</v>
      </c>
      <c r="B26" s="23" t="s">
        <v>24</v>
      </c>
      <c r="C26" s="19"/>
      <c r="D26" s="169"/>
      <c r="BB26" s="162">
        <f t="shared" si="0"/>
        <v>0</v>
      </c>
      <c r="BC26" s="162">
        <f>SUMIF('调整分录-上期'!D:D,'TB-上期'!A26,'调整分录-上期'!F:F)</f>
        <v>0</v>
      </c>
      <c r="BD26" s="162">
        <f>SUMIF('调整分录-上期'!D:D,'TB-上期'!A26,'调整分录-上期'!G:G)</f>
        <v>0</v>
      </c>
      <c r="BE26" s="163">
        <f t="shared" si="1"/>
        <v>0</v>
      </c>
    </row>
    <row r="27" spans="1:58" ht="18" customHeight="1">
      <c r="A27" s="23" t="s">
        <v>350</v>
      </c>
      <c r="B27" s="23" t="s">
        <v>25</v>
      </c>
      <c r="C27" s="19"/>
      <c r="D27" s="169"/>
      <c r="BB27" s="162">
        <f t="shared" si="0"/>
        <v>0</v>
      </c>
      <c r="BC27" s="162">
        <f>SUMIF('调整分录-上期'!D:D,'TB-上期'!A27,'调整分录-上期'!F:F)</f>
        <v>0</v>
      </c>
      <c r="BD27" s="162">
        <f>SUMIF('调整分录-上期'!D:D,'TB-上期'!A27,'调整分录-上期'!G:G)</f>
        <v>0</v>
      </c>
      <c r="BE27" s="163">
        <f t="shared" si="1"/>
        <v>0</v>
      </c>
    </row>
    <row r="28" spans="1:58" ht="18" customHeight="1">
      <c r="A28" s="23" t="s">
        <v>351</v>
      </c>
      <c r="B28" s="23" t="s">
        <v>26</v>
      </c>
      <c r="C28" s="19"/>
      <c r="D28" s="169"/>
      <c r="BB28" s="162">
        <f t="shared" si="0"/>
        <v>0</v>
      </c>
      <c r="BC28" s="162">
        <f>SUMIF('调整分录-上期'!D:D,'TB-上期'!A28,'调整分录-上期'!F:F)</f>
        <v>0</v>
      </c>
      <c r="BD28" s="162">
        <f>SUMIF('调整分录-上期'!D:D,'TB-上期'!A28,'调整分录-上期'!G:G)</f>
        <v>0</v>
      </c>
      <c r="BE28" s="163">
        <f t="shared" si="1"/>
        <v>0</v>
      </c>
    </row>
    <row r="29" spans="1:58" ht="18" customHeight="1">
      <c r="A29" s="166" t="s">
        <v>27</v>
      </c>
      <c r="B29" s="166" t="s">
        <v>27</v>
      </c>
      <c r="C29" s="165"/>
      <c r="D29" s="171">
        <f>SUM(D4:D9,D12,D13:D17,D20,D21,D24,D25:D28)</f>
        <v>2406426.7399999998</v>
      </c>
      <c r="BA29" s="191"/>
      <c r="BB29" s="192">
        <f t="shared" si="0"/>
        <v>2406426.7399999998</v>
      </c>
      <c r="BC29" s="192">
        <f>SUM(BC4:BC28)</f>
        <v>1000000</v>
      </c>
      <c r="BD29" s="192">
        <f>SUM(BD4:BD28)</f>
        <v>0</v>
      </c>
      <c r="BE29" s="195">
        <f t="shared" si="1"/>
        <v>3406426.7399999998</v>
      </c>
      <c r="BF29" s="163"/>
    </row>
    <row r="30" spans="1:58" ht="18" customHeight="1">
      <c r="A30" s="18" t="s">
        <v>28</v>
      </c>
      <c r="B30" s="18" t="s">
        <v>28</v>
      </c>
      <c r="C30" s="19"/>
      <c r="D30" s="169"/>
      <c r="BB30" s="162">
        <f t="shared" si="0"/>
        <v>0</v>
      </c>
      <c r="BC30" s="162">
        <f>SUMIF('调整分录-上期'!D:D,'TB-上期'!A30,'调整分录-上期'!F:F)</f>
        <v>0</v>
      </c>
      <c r="BD30" s="162">
        <f>SUMIF('调整分录-上期'!D:D,'TB-上期'!A30,'调整分录-上期'!G:G)</f>
        <v>0</v>
      </c>
      <c r="BE30" s="163">
        <f t="shared" si="1"/>
        <v>0</v>
      </c>
    </row>
    <row r="31" spans="1:58" ht="18" customHeight="1">
      <c r="A31" s="23" t="s">
        <v>352</v>
      </c>
      <c r="B31" s="23" t="s">
        <v>29</v>
      </c>
      <c r="C31" s="19"/>
      <c r="D31" s="169"/>
      <c r="BB31" s="162">
        <f t="shared" si="0"/>
        <v>0</v>
      </c>
      <c r="BC31" s="162">
        <f>SUMIF('调整分录-上期'!D:D,'TB-上期'!A31,'调整分录-上期'!F:F)</f>
        <v>0</v>
      </c>
      <c r="BD31" s="162">
        <f>SUMIF('调整分录-上期'!D:D,'TB-上期'!A31,'调整分录-上期'!G:G)</f>
        <v>0</v>
      </c>
      <c r="BE31" s="163">
        <f t="shared" si="1"/>
        <v>0</v>
      </c>
    </row>
    <row r="32" spans="1:58" ht="18" customHeight="1">
      <c r="A32" s="23" t="s">
        <v>353</v>
      </c>
      <c r="B32" s="23" t="s">
        <v>30</v>
      </c>
      <c r="C32" s="19"/>
      <c r="D32" s="169"/>
      <c r="BB32" s="162">
        <f t="shared" si="0"/>
        <v>0</v>
      </c>
      <c r="BC32" s="162">
        <f>SUMIF('调整分录-上期'!D:D,'TB-上期'!A32,'调整分录-上期'!F:F)</f>
        <v>0</v>
      </c>
      <c r="BD32" s="162">
        <f>SUMIF('调整分录-上期'!D:D,'TB-上期'!A32,'调整分录-上期'!G:G)</f>
        <v>0</v>
      </c>
      <c r="BE32" s="163">
        <f t="shared" si="1"/>
        <v>0</v>
      </c>
    </row>
    <row r="33" spans="1:57" ht="18" customHeight="1">
      <c r="A33" s="23" t="s">
        <v>354</v>
      </c>
      <c r="B33" s="23" t="s">
        <v>31</v>
      </c>
      <c r="C33" s="19"/>
      <c r="D33" s="169"/>
      <c r="BB33" s="162">
        <f t="shared" si="0"/>
        <v>0</v>
      </c>
      <c r="BC33" s="162">
        <f>SUMIF('调整分录-上期'!D:D,'TB-上期'!A33,'调整分录-上期'!F:F)</f>
        <v>0</v>
      </c>
      <c r="BD33" s="162">
        <f>SUMIF('调整分录-上期'!D:D,'TB-上期'!A33,'调整分录-上期'!G:G)</f>
        <v>0</v>
      </c>
      <c r="BE33" s="163">
        <f t="shared" si="1"/>
        <v>0</v>
      </c>
    </row>
    <row r="34" spans="1:57" ht="18" customHeight="1">
      <c r="A34" s="23" t="s">
        <v>355</v>
      </c>
      <c r="B34" s="23" t="s">
        <v>32</v>
      </c>
      <c r="C34" s="19"/>
      <c r="D34" s="169"/>
      <c r="BB34" s="162">
        <f t="shared" si="0"/>
        <v>0</v>
      </c>
      <c r="BC34" s="162">
        <f>SUMIF('调整分录-上期'!D:D,'TB-上期'!A34,'调整分录-上期'!F:F)</f>
        <v>0</v>
      </c>
      <c r="BD34" s="162">
        <f>SUMIF('调整分录-上期'!D:D,'TB-上期'!A34,'调整分录-上期'!G:G)</f>
        <v>0</v>
      </c>
      <c r="BE34" s="163">
        <f t="shared" si="1"/>
        <v>0</v>
      </c>
    </row>
    <row r="35" spans="1:57" ht="18" customHeight="1">
      <c r="A35" s="23" t="s">
        <v>356</v>
      </c>
      <c r="B35" s="23" t="s">
        <v>33</v>
      </c>
      <c r="C35" s="19"/>
      <c r="D35" s="169"/>
      <c r="BB35" s="162">
        <f t="shared" si="0"/>
        <v>0</v>
      </c>
      <c r="BC35" s="162">
        <f>SUMIF('调整分录-上期'!D:D,'TB-上期'!A35,'调整分录-上期'!F:F)</f>
        <v>0</v>
      </c>
      <c r="BD35" s="162">
        <f>SUMIF('调整分录-上期'!D:D,'TB-上期'!A35,'调整分录-上期'!G:G)</f>
        <v>0</v>
      </c>
      <c r="BE35" s="163">
        <f t="shared" si="1"/>
        <v>0</v>
      </c>
    </row>
    <row r="36" spans="1:57" ht="18" customHeight="1">
      <c r="A36" s="23" t="s">
        <v>357</v>
      </c>
      <c r="B36" s="23" t="s">
        <v>315</v>
      </c>
      <c r="C36" s="19"/>
      <c r="D36" s="169"/>
      <c r="BB36" s="162">
        <f t="shared" si="0"/>
        <v>0</v>
      </c>
      <c r="BC36" s="162">
        <f>SUMIF('调整分录-上期'!D:D,'TB-上期'!A36,'调整分录-上期'!F:F)</f>
        <v>0</v>
      </c>
      <c r="BD36" s="162">
        <f>SUMIF('调整分录-上期'!D:D,'TB-上期'!A36,'调整分录-上期'!G:G)</f>
        <v>0</v>
      </c>
      <c r="BE36" s="163">
        <f>BB36+BD36-BC36</f>
        <v>0</v>
      </c>
    </row>
    <row r="37" spans="1:57" ht="18" customHeight="1">
      <c r="A37" s="164" t="s">
        <v>358</v>
      </c>
      <c r="B37" s="164" t="s">
        <v>316</v>
      </c>
      <c r="C37" s="165"/>
      <c r="D37" s="170">
        <f>D35-D36</f>
        <v>0</v>
      </c>
      <c r="BA37" s="191"/>
      <c r="BB37" s="192">
        <f t="shared" si="0"/>
        <v>0</v>
      </c>
      <c r="BC37" s="192"/>
      <c r="BD37" s="192"/>
      <c r="BE37" s="195">
        <f t="shared" si="1"/>
        <v>0</v>
      </c>
    </row>
    <row r="38" spans="1:57" ht="18" customHeight="1">
      <c r="A38" s="23" t="s">
        <v>359</v>
      </c>
      <c r="B38" s="23" t="s">
        <v>34</v>
      </c>
      <c r="C38" s="19"/>
      <c r="D38" s="169"/>
      <c r="BB38" s="162">
        <f t="shared" si="0"/>
        <v>0</v>
      </c>
      <c r="BC38" s="162">
        <f>SUMIF('调整分录-上期'!D:D,'TB-上期'!A38,'调整分录-上期'!F:F)</f>
        <v>0</v>
      </c>
      <c r="BD38" s="162">
        <f>SUMIF('调整分录-上期'!D:D,'TB-上期'!A38,'调整分录-上期'!G:G)</f>
        <v>0</v>
      </c>
      <c r="BE38" s="163">
        <f t="shared" si="1"/>
        <v>0</v>
      </c>
    </row>
    <row r="39" spans="1:57" ht="18" customHeight="1">
      <c r="A39" s="23" t="s">
        <v>360</v>
      </c>
      <c r="B39" s="23" t="s">
        <v>35</v>
      </c>
      <c r="C39" s="19"/>
      <c r="D39" s="169"/>
      <c r="BB39" s="162">
        <f t="shared" si="0"/>
        <v>0</v>
      </c>
      <c r="BC39" s="162">
        <f>SUMIF('调整分录-上期'!D:D,'TB-上期'!A39,'调整分录-上期'!F:F)</f>
        <v>0</v>
      </c>
      <c r="BD39" s="162">
        <f>SUMIF('调整分录-上期'!D:D,'TB-上期'!A39,'调整分录-上期'!G:G)</f>
        <v>0</v>
      </c>
      <c r="BE39" s="163">
        <f t="shared" si="1"/>
        <v>0</v>
      </c>
    </row>
    <row r="40" spans="1:57" ht="18" customHeight="1">
      <c r="A40" s="23" t="s">
        <v>361</v>
      </c>
      <c r="B40" s="23" t="s">
        <v>36</v>
      </c>
      <c r="C40" s="19"/>
      <c r="D40" s="169"/>
      <c r="BB40" s="162">
        <f t="shared" si="0"/>
        <v>0</v>
      </c>
      <c r="BC40" s="162">
        <f>SUMIF('调整分录-上期'!D:D,'TB-上期'!A40,'调整分录-上期'!F:F)</f>
        <v>0</v>
      </c>
      <c r="BD40" s="162">
        <f>SUMIF('调整分录-上期'!D:D,'TB-上期'!A40,'调整分录-上期'!G:G)</f>
        <v>0</v>
      </c>
      <c r="BE40" s="163">
        <f t="shared" si="1"/>
        <v>0</v>
      </c>
    </row>
    <row r="41" spans="1:57" ht="18" customHeight="1">
      <c r="A41" s="23" t="s">
        <v>362</v>
      </c>
      <c r="B41" s="23" t="s">
        <v>318</v>
      </c>
      <c r="C41" s="19"/>
      <c r="D41" s="169"/>
      <c r="BB41" s="162">
        <f t="shared" si="0"/>
        <v>0</v>
      </c>
      <c r="BC41" s="162">
        <f>SUMIF('调整分录-上期'!D:D,'TB-上期'!A41,'调整分录-上期'!F:F)</f>
        <v>0</v>
      </c>
      <c r="BD41" s="162">
        <f>SUMIF('调整分录-上期'!D:D,'TB-上期'!A41,'调整分录-上期'!G:G)</f>
        <v>0</v>
      </c>
      <c r="BE41" s="163">
        <f t="shared" ref="BE41:BE42" si="2">BB41+BD41-BC41</f>
        <v>0</v>
      </c>
    </row>
    <row r="42" spans="1:57" ht="18" customHeight="1">
      <c r="A42" s="23" t="s">
        <v>363</v>
      </c>
      <c r="B42" s="23" t="s">
        <v>317</v>
      </c>
      <c r="C42" s="19"/>
      <c r="D42" s="169"/>
      <c r="BB42" s="162">
        <f t="shared" si="0"/>
        <v>0</v>
      </c>
      <c r="BC42" s="162">
        <f>SUMIF('调整分录-上期'!D:D,'TB-上期'!A42,'调整分录-上期'!F:F)</f>
        <v>0</v>
      </c>
      <c r="BD42" s="162">
        <f>SUMIF('调整分录-上期'!D:D,'TB-上期'!A42,'调整分录-上期'!G:G)</f>
        <v>0</v>
      </c>
      <c r="BE42" s="163">
        <f t="shared" si="2"/>
        <v>0</v>
      </c>
    </row>
    <row r="43" spans="1:57" ht="18" customHeight="1">
      <c r="A43" s="164" t="s">
        <v>364</v>
      </c>
      <c r="B43" s="164" t="s">
        <v>319</v>
      </c>
      <c r="C43" s="165"/>
      <c r="D43" s="170">
        <f>D40-D41-D42</f>
        <v>0</v>
      </c>
      <c r="BA43" s="191"/>
      <c r="BB43" s="192">
        <f t="shared" si="0"/>
        <v>0</v>
      </c>
      <c r="BC43" s="192"/>
      <c r="BD43" s="192"/>
      <c r="BE43" s="195">
        <f t="shared" si="1"/>
        <v>0</v>
      </c>
    </row>
    <row r="44" spans="1:57" ht="18" customHeight="1">
      <c r="A44" s="23" t="s">
        <v>365</v>
      </c>
      <c r="B44" s="23" t="s">
        <v>37</v>
      </c>
      <c r="C44" s="19"/>
      <c r="D44" s="169"/>
      <c r="BB44" s="162">
        <f t="shared" si="0"/>
        <v>0</v>
      </c>
      <c r="BC44" s="162">
        <f>SUMIF('调整分录-上期'!D:D,'TB-上期'!A44,'调整分录-上期'!F:F)</f>
        <v>0</v>
      </c>
      <c r="BD44" s="162">
        <f>SUMIF('调整分录-上期'!D:D,'TB-上期'!A44,'调整分录-上期'!G:G)</f>
        <v>0</v>
      </c>
      <c r="BE44" s="163">
        <f t="shared" si="1"/>
        <v>0</v>
      </c>
    </row>
    <row r="45" spans="1:57" ht="18" customHeight="1">
      <c r="A45" s="23" t="s">
        <v>366</v>
      </c>
      <c r="B45" s="23" t="s">
        <v>320</v>
      </c>
      <c r="C45" s="19"/>
      <c r="D45" s="169"/>
      <c r="BB45" s="162">
        <f t="shared" si="0"/>
        <v>0</v>
      </c>
      <c r="BC45" s="162">
        <f>SUMIF('调整分录-上期'!D:D,'TB-上期'!A45,'调整分录-上期'!F:F)</f>
        <v>0</v>
      </c>
      <c r="BD45" s="162">
        <f>SUMIF('调整分录-上期'!D:D,'TB-上期'!A45,'调整分录-上期'!G:G)</f>
        <v>0</v>
      </c>
      <c r="BE45" s="163">
        <f t="shared" ref="BE45:BE46" si="3">BB45+BD45-BC45</f>
        <v>0</v>
      </c>
    </row>
    <row r="46" spans="1:57" ht="18" customHeight="1">
      <c r="A46" s="23" t="s">
        <v>367</v>
      </c>
      <c r="B46" s="23" t="s">
        <v>321</v>
      </c>
      <c r="C46" s="19"/>
      <c r="D46" s="169"/>
      <c r="BB46" s="162">
        <f t="shared" si="0"/>
        <v>0</v>
      </c>
      <c r="BC46" s="162">
        <f>SUMIF('调整分录-上期'!D:D,'TB-上期'!A46,'调整分录-上期'!F:F)</f>
        <v>0</v>
      </c>
      <c r="BD46" s="162">
        <f>SUMIF('调整分录-上期'!D:D,'TB-上期'!A46,'调整分录-上期'!G:G)</f>
        <v>0</v>
      </c>
      <c r="BE46" s="163">
        <f t="shared" si="3"/>
        <v>0</v>
      </c>
    </row>
    <row r="47" spans="1:57" ht="18" customHeight="1">
      <c r="A47" s="164" t="s">
        <v>368</v>
      </c>
      <c r="B47" s="164" t="s">
        <v>322</v>
      </c>
      <c r="C47" s="165"/>
      <c r="D47" s="170">
        <f>D44-D45-D46</f>
        <v>0</v>
      </c>
      <c r="BA47" s="191"/>
      <c r="BB47" s="192">
        <f t="shared" si="0"/>
        <v>0</v>
      </c>
      <c r="BC47" s="192"/>
      <c r="BD47" s="192"/>
      <c r="BE47" s="195">
        <f t="shared" si="1"/>
        <v>0</v>
      </c>
    </row>
    <row r="48" spans="1:57" ht="18" customHeight="1">
      <c r="A48" s="23" t="s">
        <v>369</v>
      </c>
      <c r="B48" s="23" t="s">
        <v>38</v>
      </c>
      <c r="C48" s="19"/>
      <c r="D48" s="169"/>
      <c r="BB48" s="162">
        <f t="shared" si="0"/>
        <v>0</v>
      </c>
      <c r="BC48" s="162">
        <f>SUMIF('调整分录-上期'!D:D,'TB-上期'!A48,'调整分录-上期'!F:F)</f>
        <v>0</v>
      </c>
      <c r="BD48" s="162">
        <f>SUMIF('调整分录-上期'!D:D,'TB-上期'!A48,'调整分录-上期'!G:G)</f>
        <v>0</v>
      </c>
      <c r="BE48" s="163">
        <f t="shared" si="1"/>
        <v>0</v>
      </c>
    </row>
    <row r="49" spans="1:58" ht="18" customHeight="1">
      <c r="A49" s="23" t="s">
        <v>370</v>
      </c>
      <c r="B49" s="23" t="s">
        <v>39</v>
      </c>
      <c r="C49" s="19"/>
      <c r="D49" s="169"/>
      <c r="BB49" s="162">
        <f t="shared" si="0"/>
        <v>0</v>
      </c>
      <c r="BC49" s="162">
        <f>SUMIF('调整分录-上期'!D:D,'TB-上期'!A49,'调整分录-上期'!F:F)</f>
        <v>0</v>
      </c>
      <c r="BD49" s="162">
        <f>SUMIF('调整分录-上期'!D:D,'TB-上期'!A49,'调整分录-上期'!G:G)</f>
        <v>0</v>
      </c>
      <c r="BE49" s="163">
        <f t="shared" si="1"/>
        <v>0</v>
      </c>
    </row>
    <row r="50" spans="1:58" ht="18" customHeight="1">
      <c r="A50" s="23" t="s">
        <v>371</v>
      </c>
      <c r="B50" s="23" t="s">
        <v>40</v>
      </c>
      <c r="C50" s="19"/>
      <c r="D50" s="169"/>
      <c r="BB50" s="162">
        <f t="shared" si="0"/>
        <v>0</v>
      </c>
      <c r="BC50" s="162">
        <f>SUMIF('调整分录-上期'!D:D,'TB-上期'!A50,'调整分录-上期'!F:F)</f>
        <v>0</v>
      </c>
      <c r="BD50" s="162">
        <f>SUMIF('调整分录-上期'!D:D,'TB-上期'!A50,'调整分录-上期'!G:G)</f>
        <v>0</v>
      </c>
      <c r="BE50" s="163">
        <f t="shared" si="1"/>
        <v>0</v>
      </c>
    </row>
    <row r="51" spans="1:58" ht="18" customHeight="1">
      <c r="A51" s="23" t="s">
        <v>372</v>
      </c>
      <c r="B51" s="23" t="s">
        <v>41</v>
      </c>
      <c r="C51" s="19"/>
      <c r="D51" s="169"/>
      <c r="BB51" s="162">
        <f t="shared" si="0"/>
        <v>0</v>
      </c>
      <c r="BC51" s="162">
        <f>SUMIF('调整分录-上期'!D:D,'TB-上期'!A51,'调整分录-上期'!F:F)</f>
        <v>0</v>
      </c>
      <c r="BD51" s="162">
        <f>SUMIF('调整分录-上期'!D:D,'TB-上期'!A51,'调整分录-上期'!G:G)</f>
        <v>0</v>
      </c>
      <c r="BE51" s="163">
        <f t="shared" si="1"/>
        <v>0</v>
      </c>
    </row>
    <row r="52" spans="1:58" ht="18" customHeight="1">
      <c r="A52" s="23" t="s">
        <v>373</v>
      </c>
      <c r="B52" s="23" t="s">
        <v>323</v>
      </c>
      <c r="C52" s="19"/>
      <c r="D52" s="169"/>
      <c r="BB52" s="162">
        <f t="shared" si="0"/>
        <v>0</v>
      </c>
      <c r="BC52" s="162">
        <f>SUMIF('调整分录-上期'!D:D,'TB-上期'!A52,'调整分录-上期'!F:F)</f>
        <v>0</v>
      </c>
      <c r="BD52" s="162">
        <f>SUMIF('调整分录-上期'!D:D,'TB-上期'!A52,'调整分录-上期'!G:G)</f>
        <v>0</v>
      </c>
      <c r="BE52" s="163">
        <f>BB52+BD52-BC52</f>
        <v>0</v>
      </c>
    </row>
    <row r="53" spans="1:58" ht="18" customHeight="1">
      <c r="A53" s="164" t="s">
        <v>374</v>
      </c>
      <c r="B53" s="164" t="s">
        <v>324</v>
      </c>
      <c r="C53" s="165"/>
      <c r="D53" s="170">
        <f>D51-D52</f>
        <v>0</v>
      </c>
      <c r="BA53" s="191"/>
      <c r="BB53" s="192">
        <f t="shared" si="0"/>
        <v>0</v>
      </c>
      <c r="BC53" s="192"/>
      <c r="BD53" s="192"/>
      <c r="BE53" s="195">
        <f t="shared" si="1"/>
        <v>0</v>
      </c>
    </row>
    <row r="54" spans="1:58" ht="18" customHeight="1">
      <c r="A54" s="23" t="s">
        <v>375</v>
      </c>
      <c r="B54" s="23" t="s">
        <v>42</v>
      </c>
      <c r="C54" s="19"/>
      <c r="D54" s="169"/>
      <c r="BB54" s="162">
        <f t="shared" si="0"/>
        <v>0</v>
      </c>
      <c r="BC54" s="162">
        <f>SUMIF('调整分录-上期'!D:D,'TB-上期'!A54,'调整分录-上期'!F:F)</f>
        <v>0</v>
      </c>
      <c r="BD54" s="162">
        <f>SUMIF('调整分录-上期'!D:D,'TB-上期'!A54,'调整分录-上期'!G:G)</f>
        <v>0</v>
      </c>
      <c r="BE54" s="163">
        <f t="shared" si="1"/>
        <v>0</v>
      </c>
    </row>
    <row r="55" spans="1:58" ht="18" customHeight="1">
      <c r="A55" s="23" t="s">
        <v>376</v>
      </c>
      <c r="B55" s="23" t="s">
        <v>325</v>
      </c>
      <c r="C55" s="19"/>
      <c r="D55" s="169"/>
      <c r="BB55" s="162">
        <f t="shared" si="0"/>
        <v>0</v>
      </c>
      <c r="BC55" s="162">
        <f>SUMIF('调整分录-上期'!D:D,'TB-上期'!A55,'调整分录-上期'!F:F)</f>
        <v>0</v>
      </c>
      <c r="BD55" s="162">
        <f>SUMIF('调整分录-上期'!D:D,'TB-上期'!A55,'调整分录-上期'!G:G)</f>
        <v>0</v>
      </c>
      <c r="BE55" s="163">
        <f t="shared" ref="BE55:BE56" si="4">BB55+BD55-BC55</f>
        <v>0</v>
      </c>
    </row>
    <row r="56" spans="1:58" ht="18" customHeight="1">
      <c r="A56" s="23" t="s">
        <v>377</v>
      </c>
      <c r="B56" s="23" t="s">
        <v>326</v>
      </c>
      <c r="C56" s="19"/>
      <c r="D56" s="169"/>
      <c r="BB56" s="162">
        <f t="shared" si="0"/>
        <v>0</v>
      </c>
      <c r="BC56" s="162">
        <f>SUMIF('调整分录-上期'!D:D,'TB-上期'!A56,'调整分录-上期'!F:F)</f>
        <v>0</v>
      </c>
      <c r="BD56" s="162">
        <f>SUMIF('调整分录-上期'!D:D,'TB-上期'!A56,'调整分录-上期'!G:G)</f>
        <v>0</v>
      </c>
      <c r="BE56" s="163">
        <f t="shared" si="4"/>
        <v>0</v>
      </c>
    </row>
    <row r="57" spans="1:58" ht="18" customHeight="1">
      <c r="A57" s="164" t="s">
        <v>378</v>
      </c>
      <c r="B57" s="164" t="s">
        <v>327</v>
      </c>
      <c r="C57" s="165"/>
      <c r="D57" s="170">
        <f>D54-D55-D56</f>
        <v>0</v>
      </c>
      <c r="BA57" s="191"/>
      <c r="BB57" s="192">
        <f t="shared" si="0"/>
        <v>0</v>
      </c>
      <c r="BC57" s="192"/>
      <c r="BD57" s="192"/>
      <c r="BE57" s="195">
        <f t="shared" si="1"/>
        <v>0</v>
      </c>
    </row>
    <row r="58" spans="1:58" ht="18" customHeight="1">
      <c r="A58" s="23" t="s">
        <v>379</v>
      </c>
      <c r="B58" s="23" t="s">
        <v>43</v>
      </c>
      <c r="C58" s="19"/>
      <c r="D58" s="169"/>
      <c r="BB58" s="162">
        <f t="shared" si="0"/>
        <v>0</v>
      </c>
      <c r="BC58" s="162">
        <f>SUMIF('调整分录-上期'!D:D,'TB-上期'!A58,'调整分录-上期'!F:F)</f>
        <v>0</v>
      </c>
      <c r="BD58" s="162">
        <f>SUMIF('调整分录-上期'!D:D,'TB-上期'!A58,'调整分录-上期'!G:G)</f>
        <v>0</v>
      </c>
      <c r="BE58" s="163">
        <f t="shared" si="1"/>
        <v>0</v>
      </c>
    </row>
    <row r="59" spans="1:58" ht="18" customHeight="1">
      <c r="A59" s="23" t="s">
        <v>380</v>
      </c>
      <c r="B59" s="23" t="s">
        <v>44</v>
      </c>
      <c r="C59" s="19"/>
      <c r="D59" s="169"/>
      <c r="BB59" s="162">
        <f t="shared" si="0"/>
        <v>0</v>
      </c>
      <c r="BC59" s="162">
        <f>SUMIF('调整分录-上期'!D:D,'TB-上期'!A59,'调整分录-上期'!F:F)</f>
        <v>0</v>
      </c>
      <c r="BD59" s="162">
        <f>SUMIF('调整分录-上期'!D:D,'TB-上期'!A59,'调整分录-上期'!G:G)</f>
        <v>0</v>
      </c>
      <c r="BE59" s="163">
        <f t="shared" si="1"/>
        <v>0</v>
      </c>
    </row>
    <row r="60" spans="1:58" ht="18" customHeight="1">
      <c r="A60" s="23" t="s">
        <v>381</v>
      </c>
      <c r="B60" s="23" t="s">
        <v>45</v>
      </c>
      <c r="C60" s="19"/>
      <c r="D60" s="169"/>
      <c r="BB60" s="162">
        <f t="shared" si="0"/>
        <v>0</v>
      </c>
      <c r="BC60" s="162">
        <f>SUMIF('调整分录-上期'!D:D,'TB-上期'!A60,'调整分录-上期'!F:F)</f>
        <v>0</v>
      </c>
      <c r="BD60" s="162">
        <f>SUMIF('调整分录-上期'!D:D,'TB-上期'!A60,'调整分录-上期'!G:G)</f>
        <v>0</v>
      </c>
      <c r="BE60" s="163">
        <f t="shared" si="1"/>
        <v>0</v>
      </c>
    </row>
    <row r="61" spans="1:58" ht="18" customHeight="1">
      <c r="A61" s="23" t="s">
        <v>382</v>
      </c>
      <c r="B61" s="23" t="s">
        <v>46</v>
      </c>
      <c r="C61" s="19"/>
      <c r="D61" s="169"/>
      <c r="BB61" s="162">
        <f t="shared" si="0"/>
        <v>0</v>
      </c>
      <c r="BC61" s="162">
        <f>SUMIF('调整分录-上期'!D:D,'TB-上期'!A61,'调整分录-上期'!F:F)</f>
        <v>0</v>
      </c>
      <c r="BD61" s="162">
        <f>SUMIF('调整分录-上期'!D:D,'TB-上期'!A61,'调整分录-上期'!G:G)</f>
        <v>0</v>
      </c>
      <c r="BE61" s="163">
        <f t="shared" si="1"/>
        <v>0</v>
      </c>
    </row>
    <row r="62" spans="1:58" ht="18" customHeight="1">
      <c r="A62" s="23" t="s">
        <v>383</v>
      </c>
      <c r="B62" s="23" t="s">
        <v>47</v>
      </c>
      <c r="C62" s="19"/>
      <c r="D62" s="169"/>
      <c r="BB62" s="162">
        <f t="shared" si="0"/>
        <v>0</v>
      </c>
      <c r="BC62" s="162">
        <f>SUMIF('调整分录-上期'!D:D,'TB-上期'!A62,'调整分录-上期'!F:F)</f>
        <v>0</v>
      </c>
      <c r="BD62" s="162">
        <f>SUMIF('调整分录-上期'!D:D,'TB-上期'!A62,'调整分录-上期'!G:G)</f>
        <v>0</v>
      </c>
      <c r="BE62" s="163">
        <f t="shared" si="1"/>
        <v>0</v>
      </c>
    </row>
    <row r="63" spans="1:58" ht="18" customHeight="1">
      <c r="A63" s="166" t="s">
        <v>48</v>
      </c>
      <c r="B63" s="166" t="s">
        <v>48</v>
      </c>
      <c r="C63" s="165"/>
      <c r="D63" s="171">
        <f>SUM(D31:D34,D37,D38:D39,D43,D47,D48:D50,D53,D57,D58:D62)</f>
        <v>0</v>
      </c>
      <c r="BA63" s="191"/>
      <c r="BB63" s="192">
        <f t="shared" si="0"/>
        <v>0</v>
      </c>
      <c r="BC63" s="192">
        <f>SUM(BC31:BC62)</f>
        <v>0</v>
      </c>
      <c r="BD63" s="192">
        <f>SUM(BD31:BD62)</f>
        <v>0</v>
      </c>
      <c r="BE63" s="195">
        <f t="shared" si="1"/>
        <v>0</v>
      </c>
    </row>
    <row r="64" spans="1:58" ht="18" customHeight="1" thickBot="1">
      <c r="A64" s="174" t="s">
        <v>384</v>
      </c>
      <c r="B64" s="174" t="s">
        <v>49</v>
      </c>
      <c r="C64" s="175" t="s">
        <v>50</v>
      </c>
      <c r="D64" s="176">
        <f>D29+D63</f>
        <v>2406426.7399999998</v>
      </c>
      <c r="BA64" s="191"/>
      <c r="BB64" s="192">
        <f t="shared" si="0"/>
        <v>2406426.7399999998</v>
      </c>
      <c r="BC64" s="192">
        <f>BC29+BC63</f>
        <v>1000000</v>
      </c>
      <c r="BD64" s="192">
        <f>BD29+BD63</f>
        <v>0</v>
      </c>
      <c r="BE64" s="195">
        <f t="shared" si="1"/>
        <v>3406426.7399999998</v>
      </c>
      <c r="BF64" s="163">
        <f>D64-'[1]TB-本期 (2)'!$D$69</f>
        <v>0</v>
      </c>
    </row>
    <row r="65" spans="1:57" s="187" customFormat="1" ht="18" customHeight="1">
      <c r="A65" s="188"/>
      <c r="B65" s="188"/>
      <c r="C65" s="185"/>
      <c r="D65" s="186"/>
      <c r="BB65" s="162">
        <f t="shared" si="0"/>
        <v>0</v>
      </c>
      <c r="BC65" s="162">
        <f>SUMIF('调整分录-上期'!D:D,'TB-上期'!A65,'调整分录-上期'!F:F)</f>
        <v>0</v>
      </c>
      <c r="BD65" s="162">
        <f>SUMIF('调整分录-上期'!D:D,'TB-上期'!A65,'调整分录-上期'!G:G)</f>
        <v>0</v>
      </c>
    </row>
    <row r="66" spans="1:57" s="187" customFormat="1" ht="18" customHeight="1">
      <c r="A66" s="188"/>
      <c r="B66" s="188"/>
      <c r="C66" s="185"/>
      <c r="D66" s="186"/>
      <c r="BB66" s="162">
        <f t="shared" si="0"/>
        <v>0</v>
      </c>
      <c r="BC66" s="162">
        <f>SUMIF('调整分录-上期'!D:D,'TB-上期'!A66,'调整分录-上期'!F:F)</f>
        <v>0</v>
      </c>
      <c r="BD66" s="162">
        <f>SUMIF('调整分录-上期'!D:D,'TB-上期'!A66,'调整分录-上期'!G:G)</f>
        <v>0</v>
      </c>
    </row>
    <row r="67" spans="1:57" ht="18" customHeight="1">
      <c r="A67" s="43" t="s">
        <v>56</v>
      </c>
      <c r="B67" s="43" t="s">
        <v>56</v>
      </c>
      <c r="C67" s="19"/>
      <c r="D67" s="168"/>
      <c r="BB67" s="162">
        <f t="shared" si="0"/>
        <v>0</v>
      </c>
      <c r="BC67" s="162">
        <f>SUMIF('调整分录-上期'!D:D,'TB-上期'!A67,'调整分录-上期'!F:F)</f>
        <v>0</v>
      </c>
      <c r="BD67" s="162">
        <f>SUMIF('调整分录-上期'!D:D,'TB-上期'!A67,'调整分录-上期'!G:G)</f>
        <v>0</v>
      </c>
    </row>
    <row r="68" spans="1:57" ht="18" customHeight="1">
      <c r="A68" s="44" t="s">
        <v>385</v>
      </c>
      <c r="B68" s="44" t="s">
        <v>57</v>
      </c>
      <c r="C68" s="19"/>
      <c r="D68" s="169"/>
      <c r="BB68" s="162">
        <f t="shared" ref="BB68:BB131" si="5">SUM(D68:BA68)</f>
        <v>0</v>
      </c>
      <c r="BC68" s="162">
        <f>SUMIF('调整分录-上期'!D:D,'TB-上期'!A68,'调整分录-上期'!F:F)</f>
        <v>0</v>
      </c>
      <c r="BD68" s="162">
        <f>SUMIF('调整分录-上期'!D:D,'TB-上期'!A68,'调整分录-上期'!G:G)</f>
        <v>0</v>
      </c>
      <c r="BE68" s="163">
        <f>BB68+BD68-BC68</f>
        <v>0</v>
      </c>
    </row>
    <row r="69" spans="1:57" ht="18" customHeight="1">
      <c r="A69" s="44" t="s">
        <v>386</v>
      </c>
      <c r="B69" s="44" t="s">
        <v>58</v>
      </c>
      <c r="C69" s="19"/>
      <c r="D69" s="169"/>
      <c r="BB69" s="162">
        <f t="shared" si="5"/>
        <v>0</v>
      </c>
      <c r="BC69" s="162">
        <f>SUMIF('调整分录-上期'!D:D,'TB-上期'!A69,'调整分录-上期'!F:F)</f>
        <v>0</v>
      </c>
      <c r="BD69" s="162">
        <f>SUMIF('调整分录-上期'!D:D,'TB-上期'!A69,'调整分录-上期'!G:G)</f>
        <v>0</v>
      </c>
      <c r="BE69" s="163">
        <f t="shared" ref="BE69:BE119" si="6">BB69+BD69-BC69</f>
        <v>0</v>
      </c>
    </row>
    <row r="70" spans="1:57" ht="18" customHeight="1">
      <c r="A70" s="44" t="s">
        <v>387</v>
      </c>
      <c r="B70" s="44" t="s">
        <v>59</v>
      </c>
      <c r="C70" s="19"/>
      <c r="D70" s="169"/>
      <c r="BB70" s="162">
        <f t="shared" si="5"/>
        <v>0</v>
      </c>
      <c r="BC70" s="162">
        <f>SUMIF('调整分录-上期'!D:D,'TB-上期'!A70,'调整分录-上期'!F:F)</f>
        <v>0</v>
      </c>
      <c r="BD70" s="162">
        <f>SUMIF('调整分录-上期'!D:D,'TB-上期'!A70,'调整分录-上期'!G:G)</f>
        <v>0</v>
      </c>
      <c r="BE70" s="163">
        <f t="shared" si="6"/>
        <v>0</v>
      </c>
    </row>
    <row r="71" spans="1:57" ht="18" customHeight="1">
      <c r="A71" s="44" t="s">
        <v>388</v>
      </c>
      <c r="B71" s="44" t="s">
        <v>60</v>
      </c>
      <c r="C71" s="19"/>
      <c r="D71" s="169"/>
      <c r="BB71" s="162">
        <f t="shared" si="5"/>
        <v>0</v>
      </c>
      <c r="BC71" s="162">
        <f>SUMIF('调整分录-上期'!D:D,'TB-上期'!A71,'调整分录-上期'!F:F)</f>
        <v>0</v>
      </c>
      <c r="BD71" s="162">
        <f>SUMIF('调整分录-上期'!D:D,'TB-上期'!A71,'调整分录-上期'!G:G)</f>
        <v>0</v>
      </c>
      <c r="BE71" s="163">
        <f t="shared" si="6"/>
        <v>0</v>
      </c>
    </row>
    <row r="72" spans="1:57" ht="18" customHeight="1">
      <c r="A72" s="44" t="s">
        <v>389</v>
      </c>
      <c r="B72" s="44" t="s">
        <v>61</v>
      </c>
      <c r="C72" s="19"/>
      <c r="D72" s="169"/>
      <c r="BB72" s="162">
        <f t="shared" si="5"/>
        <v>0</v>
      </c>
      <c r="BC72" s="162">
        <f>SUMIF('调整分录-上期'!D:D,'TB-上期'!A72,'调整分录-上期'!F:F)</f>
        <v>0</v>
      </c>
      <c r="BD72" s="162">
        <f>SUMIF('调整分录-上期'!D:D,'TB-上期'!A72,'调整分录-上期'!G:G)</f>
        <v>0</v>
      </c>
      <c r="BE72" s="163">
        <f t="shared" si="6"/>
        <v>0</v>
      </c>
    </row>
    <row r="73" spans="1:57" ht="18" customHeight="1">
      <c r="A73" s="44" t="s">
        <v>390</v>
      </c>
      <c r="B73" s="44" t="s">
        <v>62</v>
      </c>
      <c r="C73" s="19"/>
      <c r="D73" s="169"/>
      <c r="BB73" s="162">
        <f t="shared" si="5"/>
        <v>0</v>
      </c>
      <c r="BC73" s="162">
        <f>SUMIF('调整分录-上期'!D:D,'TB-上期'!A73,'调整分录-上期'!F:F)</f>
        <v>0</v>
      </c>
      <c r="BD73" s="162">
        <f>SUMIF('调整分录-上期'!D:D,'TB-上期'!A73,'调整分录-上期'!G:G)</f>
        <v>0</v>
      </c>
      <c r="BE73" s="163">
        <f t="shared" si="6"/>
        <v>0</v>
      </c>
    </row>
    <row r="74" spans="1:57" ht="18" customHeight="1">
      <c r="A74" s="44" t="s">
        <v>391</v>
      </c>
      <c r="B74" s="44" t="s">
        <v>63</v>
      </c>
      <c r="C74" s="19"/>
      <c r="D74" s="169">
        <f>'[1]TB-本期 (2)'!$D$77</f>
        <v>459088.7</v>
      </c>
      <c r="BB74" s="162">
        <f t="shared" si="5"/>
        <v>459088.7</v>
      </c>
      <c r="BC74" s="162">
        <f>SUMIF('调整分录-上期'!D:D,'TB-上期'!A74,'调整分录-上期'!F:F)</f>
        <v>0</v>
      </c>
      <c r="BD74" s="162">
        <f>SUMIF('调整分录-上期'!D:D,'TB-上期'!A74,'调整分录-上期'!G:G)</f>
        <v>0</v>
      </c>
      <c r="BE74" s="163">
        <f t="shared" si="6"/>
        <v>459088.7</v>
      </c>
    </row>
    <row r="75" spans="1:57" ht="18" customHeight="1">
      <c r="A75" s="44" t="s">
        <v>392</v>
      </c>
      <c r="B75" s="44" t="s">
        <v>64</v>
      </c>
      <c r="C75" s="19"/>
      <c r="D75" s="169"/>
      <c r="BB75" s="162">
        <f t="shared" si="5"/>
        <v>0</v>
      </c>
      <c r="BC75" s="162">
        <f>SUMIF('调整分录-上期'!D:D,'TB-上期'!A75,'调整分录-上期'!F:F)</f>
        <v>0</v>
      </c>
      <c r="BD75" s="162">
        <f>SUMIF('调整分录-上期'!D:D,'TB-上期'!A75,'调整分录-上期'!G:G)</f>
        <v>0</v>
      </c>
      <c r="BE75" s="163">
        <f t="shared" si="6"/>
        <v>0</v>
      </c>
    </row>
    <row r="76" spans="1:57" ht="18" customHeight="1">
      <c r="A76" s="44" t="s">
        <v>393</v>
      </c>
      <c r="B76" s="44" t="s">
        <v>65</v>
      </c>
      <c r="C76" s="19"/>
      <c r="D76" s="169"/>
      <c r="BB76" s="162">
        <f t="shared" si="5"/>
        <v>0</v>
      </c>
      <c r="BC76" s="162">
        <f>SUMIF('调整分录-上期'!D:D,'TB-上期'!A76,'调整分录-上期'!F:F)</f>
        <v>0</v>
      </c>
      <c r="BD76" s="162">
        <f>SUMIF('调整分录-上期'!D:D,'TB-上期'!A76,'调整分录-上期'!G:G)</f>
        <v>0</v>
      </c>
      <c r="BE76" s="163">
        <f t="shared" si="6"/>
        <v>0</v>
      </c>
    </row>
    <row r="77" spans="1:57" ht="18" customHeight="1">
      <c r="A77" s="44" t="s">
        <v>394</v>
      </c>
      <c r="B77" s="44" t="s">
        <v>66</v>
      </c>
      <c r="C77" s="19"/>
      <c r="D77" s="169"/>
      <c r="BB77" s="162">
        <f t="shared" si="5"/>
        <v>0</v>
      </c>
      <c r="BC77" s="162">
        <f>SUMIF('调整分录-上期'!D:D,'TB-上期'!A77,'调整分录-上期'!F:F)</f>
        <v>0</v>
      </c>
      <c r="BD77" s="162">
        <f>SUMIF('调整分录-上期'!D:D,'TB-上期'!A77,'调整分录-上期'!G:G)</f>
        <v>0</v>
      </c>
      <c r="BE77" s="163">
        <f t="shared" si="6"/>
        <v>0</v>
      </c>
    </row>
    <row r="78" spans="1:57" ht="18" customHeight="1">
      <c r="A78" s="44" t="s">
        <v>395</v>
      </c>
      <c r="B78" s="44" t="s">
        <v>67</v>
      </c>
      <c r="C78" s="19"/>
      <c r="D78" s="169"/>
      <c r="BB78" s="162">
        <f t="shared" si="5"/>
        <v>0</v>
      </c>
      <c r="BC78" s="162">
        <f>SUMIF('调整分录-上期'!D:D,'TB-上期'!A78,'调整分录-上期'!F:F)</f>
        <v>0</v>
      </c>
      <c r="BD78" s="162">
        <f>SUMIF('调整分录-上期'!D:D,'TB-上期'!A78,'调整分录-上期'!G:G)</f>
        <v>0</v>
      </c>
      <c r="BE78" s="163">
        <f t="shared" si="6"/>
        <v>0</v>
      </c>
    </row>
    <row r="79" spans="1:57" ht="18" customHeight="1">
      <c r="A79" s="44" t="s">
        <v>396</v>
      </c>
      <c r="B79" s="44" t="s">
        <v>68</v>
      </c>
      <c r="C79" s="19"/>
      <c r="D79" s="169"/>
      <c r="BB79" s="162">
        <f t="shared" si="5"/>
        <v>0</v>
      </c>
      <c r="BC79" s="162">
        <f>SUMIF('调整分录-上期'!D:D,'TB-上期'!A79,'调整分录-上期'!F:F)</f>
        <v>0</v>
      </c>
      <c r="BD79" s="162">
        <f>SUMIF('调整分录-上期'!D:D,'TB-上期'!A79,'调整分录-上期'!G:G)</f>
        <v>0</v>
      </c>
      <c r="BE79" s="163">
        <f t="shared" si="6"/>
        <v>0</v>
      </c>
    </row>
    <row r="80" spans="1:57" ht="18" customHeight="1">
      <c r="A80" s="44" t="s">
        <v>397</v>
      </c>
      <c r="B80" s="44" t="s">
        <v>69</v>
      </c>
      <c r="C80" s="19"/>
      <c r="D80" s="169"/>
      <c r="BB80" s="162">
        <f t="shared" si="5"/>
        <v>0</v>
      </c>
      <c r="BC80" s="162">
        <f>SUMIF('调整分录-上期'!D:D,'TB-上期'!A80,'调整分录-上期'!F:F)</f>
        <v>0</v>
      </c>
      <c r="BD80" s="162">
        <f>SUMIF('调整分录-上期'!D:D,'TB-上期'!A80,'调整分录-上期'!G:G)</f>
        <v>0</v>
      </c>
      <c r="BE80" s="163">
        <f t="shared" si="6"/>
        <v>0</v>
      </c>
    </row>
    <row r="81" spans="1:57" ht="18" customHeight="1">
      <c r="A81" s="44" t="s">
        <v>398</v>
      </c>
      <c r="B81" s="44" t="s">
        <v>70</v>
      </c>
      <c r="C81" s="19"/>
      <c r="D81" s="169">
        <f>'[1]TB-本期 (2)'!$D$84</f>
        <v>402192.55</v>
      </c>
      <c r="BB81" s="162">
        <f t="shared" si="5"/>
        <v>402192.55</v>
      </c>
      <c r="BC81" s="162">
        <f>SUMIF('调整分录-上期'!D:D,'TB-上期'!A81,'调整分录-上期'!F:F)</f>
        <v>0</v>
      </c>
      <c r="BD81" s="162">
        <f>SUMIF('调整分录-上期'!D:D,'TB-上期'!A81,'调整分录-上期'!G:G)</f>
        <v>100</v>
      </c>
      <c r="BE81" s="163">
        <f t="shared" si="6"/>
        <v>402292.55</v>
      </c>
    </row>
    <row r="82" spans="1:57" ht="18" customHeight="1">
      <c r="A82" s="44" t="s">
        <v>399</v>
      </c>
      <c r="B82" s="44" t="s">
        <v>71</v>
      </c>
      <c r="C82" s="19"/>
      <c r="D82" s="169">
        <f>'[1]TB-本期 (2)'!$D$85</f>
        <v>39625.19</v>
      </c>
      <c r="BB82" s="162">
        <f t="shared" si="5"/>
        <v>39625.19</v>
      </c>
      <c r="BC82" s="162">
        <f>SUMIF('调整分录-上期'!D:D,'TB-上期'!A82,'调整分录-上期'!F:F)</f>
        <v>0</v>
      </c>
      <c r="BD82" s="162">
        <f>SUMIF('调整分录-上期'!D:D,'TB-上期'!A82,'调整分录-上期'!G:G)</f>
        <v>0</v>
      </c>
      <c r="BE82" s="163">
        <f t="shared" si="6"/>
        <v>39625.19</v>
      </c>
    </row>
    <row r="83" spans="1:57" ht="18" customHeight="1">
      <c r="A83" s="44" t="s">
        <v>400</v>
      </c>
      <c r="B83" s="44" t="s">
        <v>72</v>
      </c>
      <c r="C83" s="19"/>
      <c r="D83" s="169">
        <f>'[1]TB-本期 (2)'!$D$86</f>
        <v>397224.9</v>
      </c>
      <c r="BB83" s="162">
        <f t="shared" si="5"/>
        <v>397224.9</v>
      </c>
      <c r="BC83" s="162">
        <f>SUMIF('调整分录-上期'!D:D,'TB-上期'!A83,'调整分录-上期'!F:F)</f>
        <v>0</v>
      </c>
      <c r="BD83" s="162">
        <f>SUMIF('调整分录-上期'!D:D,'TB-上期'!A83,'调整分录-上期'!G:G)</f>
        <v>0</v>
      </c>
      <c r="BE83" s="163">
        <f t="shared" si="6"/>
        <v>397224.9</v>
      </c>
    </row>
    <row r="84" spans="1:57" ht="18" customHeight="1">
      <c r="A84" s="44" t="s">
        <v>401</v>
      </c>
      <c r="B84" s="44" t="s">
        <v>73</v>
      </c>
      <c r="C84" s="19"/>
      <c r="D84" s="169"/>
      <c r="BB84" s="162">
        <f t="shared" si="5"/>
        <v>0</v>
      </c>
      <c r="BC84" s="162">
        <f>SUMIF('调整分录-上期'!D:D,'TB-上期'!A84,'调整分录-上期'!F:F)</f>
        <v>0</v>
      </c>
      <c r="BD84" s="162">
        <f>SUMIF('调整分录-上期'!D:D,'TB-上期'!A84,'调整分录-上期'!G:G)</f>
        <v>0</v>
      </c>
      <c r="BE84" s="163">
        <f t="shared" si="6"/>
        <v>0</v>
      </c>
    </row>
    <row r="85" spans="1:57" ht="18" customHeight="1">
      <c r="A85" s="44" t="s">
        <v>402</v>
      </c>
      <c r="B85" s="44" t="s">
        <v>74</v>
      </c>
      <c r="C85" s="19"/>
      <c r="D85" s="169"/>
      <c r="BB85" s="162">
        <f t="shared" si="5"/>
        <v>0</v>
      </c>
      <c r="BC85" s="162">
        <f>SUMIF('调整分录-上期'!D:D,'TB-上期'!A85,'调整分录-上期'!F:F)</f>
        <v>0</v>
      </c>
      <c r="BD85" s="162">
        <f>SUMIF('调整分录-上期'!D:D,'TB-上期'!A85,'调整分录-上期'!G:G)</f>
        <v>0</v>
      </c>
      <c r="BE85" s="163">
        <f t="shared" si="6"/>
        <v>0</v>
      </c>
    </row>
    <row r="86" spans="1:57" ht="18" customHeight="1">
      <c r="A86" s="44" t="s">
        <v>403</v>
      </c>
      <c r="B86" s="44" t="s">
        <v>75</v>
      </c>
      <c r="C86" s="19"/>
      <c r="D86" s="169"/>
      <c r="BB86" s="162">
        <f t="shared" si="5"/>
        <v>0</v>
      </c>
      <c r="BC86" s="162">
        <f>SUMIF('调整分录-上期'!D:D,'TB-上期'!A86,'调整分录-上期'!F:F)</f>
        <v>0</v>
      </c>
      <c r="BD86" s="162">
        <f>SUMIF('调整分录-上期'!D:D,'TB-上期'!A86,'调整分录-上期'!G:G)</f>
        <v>0</v>
      </c>
      <c r="BE86" s="163">
        <f t="shared" si="6"/>
        <v>0</v>
      </c>
    </row>
    <row r="87" spans="1:57" ht="18" customHeight="1">
      <c r="A87" s="44" t="s">
        <v>404</v>
      </c>
      <c r="B87" s="44" t="s">
        <v>76</v>
      </c>
      <c r="C87" s="19"/>
      <c r="D87" s="169"/>
      <c r="BB87" s="162">
        <f t="shared" si="5"/>
        <v>0</v>
      </c>
      <c r="BC87" s="162">
        <f>SUMIF('调整分录-上期'!D:D,'TB-上期'!A87,'调整分录-上期'!F:F)</f>
        <v>0</v>
      </c>
      <c r="BD87" s="162">
        <f>SUMIF('调整分录-上期'!D:D,'TB-上期'!A87,'调整分录-上期'!G:G)</f>
        <v>0</v>
      </c>
      <c r="BE87" s="163">
        <f t="shared" si="6"/>
        <v>0</v>
      </c>
    </row>
    <row r="88" spans="1:57" ht="18" customHeight="1">
      <c r="A88" s="44" t="s">
        <v>405</v>
      </c>
      <c r="B88" s="44" t="s">
        <v>77</v>
      </c>
      <c r="C88" s="19"/>
      <c r="D88" s="169"/>
      <c r="BB88" s="162">
        <f t="shared" si="5"/>
        <v>0</v>
      </c>
      <c r="BC88" s="162">
        <f>SUMIF('调整分录-上期'!D:D,'TB-上期'!A88,'调整分录-上期'!F:F)</f>
        <v>0</v>
      </c>
      <c r="BD88" s="162">
        <f>SUMIF('调整分录-上期'!D:D,'TB-上期'!A88,'调整分录-上期'!G:G)</f>
        <v>0</v>
      </c>
      <c r="BE88" s="163">
        <f t="shared" si="6"/>
        <v>0</v>
      </c>
    </row>
    <row r="89" spans="1:57" ht="18" customHeight="1">
      <c r="A89" s="177" t="s">
        <v>78</v>
      </c>
      <c r="B89" s="177" t="s">
        <v>78</v>
      </c>
      <c r="C89" s="165"/>
      <c r="D89" s="171">
        <f>SUM(D68:D88)</f>
        <v>1298131.3399999999</v>
      </c>
      <c r="BA89" s="191"/>
      <c r="BB89" s="192">
        <f t="shared" si="5"/>
        <v>1298131.3399999999</v>
      </c>
      <c r="BC89" s="192">
        <f>SUM(BC68:BC88)</f>
        <v>0</v>
      </c>
      <c r="BD89" s="192">
        <f>SUM(BD68:BD88)</f>
        <v>100</v>
      </c>
      <c r="BE89" s="195">
        <f t="shared" si="6"/>
        <v>1298231.3399999999</v>
      </c>
    </row>
    <row r="90" spans="1:57" ht="18" customHeight="1">
      <c r="A90" s="43" t="s">
        <v>79</v>
      </c>
      <c r="B90" s="43" t="s">
        <v>79</v>
      </c>
      <c r="C90" s="19"/>
      <c r="D90" s="169"/>
      <c r="BB90" s="162">
        <f t="shared" si="5"/>
        <v>0</v>
      </c>
      <c r="BC90" s="162">
        <f>SUMIF('调整分录-上期'!D:D,'TB-上期'!A90,'调整分录-上期'!F:F)</f>
        <v>0</v>
      </c>
      <c r="BD90" s="162">
        <f>SUMIF('调整分录-上期'!D:D,'TB-上期'!A90,'调整分录-上期'!G:G)</f>
        <v>0</v>
      </c>
      <c r="BE90" s="163">
        <f t="shared" si="6"/>
        <v>0</v>
      </c>
    </row>
    <row r="91" spans="1:57" ht="18" customHeight="1">
      <c r="A91" s="44" t="s">
        <v>80</v>
      </c>
      <c r="B91" s="44" t="s">
        <v>80</v>
      </c>
      <c r="C91" s="19"/>
      <c r="D91" s="169"/>
      <c r="BB91" s="162">
        <f t="shared" si="5"/>
        <v>0</v>
      </c>
      <c r="BC91" s="162">
        <f>SUMIF('调整分录-上期'!D:D,'TB-上期'!A91,'调整分录-上期'!F:F)</f>
        <v>0</v>
      </c>
      <c r="BD91" s="162">
        <f>SUMIF('调整分录-上期'!D:D,'TB-上期'!A91,'调整分录-上期'!G:G)</f>
        <v>0</v>
      </c>
      <c r="BE91" s="163">
        <f t="shared" si="6"/>
        <v>0</v>
      </c>
    </row>
    <row r="92" spans="1:57" ht="18" customHeight="1">
      <c r="A92" s="44" t="s">
        <v>406</v>
      </c>
      <c r="B92" s="44" t="s">
        <v>81</v>
      </c>
      <c r="C92" s="19"/>
      <c r="D92" s="169"/>
      <c r="BB92" s="162">
        <f t="shared" si="5"/>
        <v>0</v>
      </c>
      <c r="BC92" s="162">
        <f>SUMIF('调整分录-上期'!D:D,'TB-上期'!A92,'调整分录-上期'!F:F)</f>
        <v>0</v>
      </c>
      <c r="BD92" s="162">
        <f>SUMIF('调整分录-上期'!D:D,'TB-上期'!A92,'调整分录-上期'!G:G)</f>
        <v>0</v>
      </c>
      <c r="BE92" s="163">
        <f t="shared" si="6"/>
        <v>0</v>
      </c>
    </row>
    <row r="93" spans="1:57" ht="18" customHeight="1">
      <c r="A93" s="44" t="s">
        <v>407</v>
      </c>
      <c r="B93" s="44" t="s">
        <v>82</v>
      </c>
      <c r="C93" s="19"/>
      <c r="D93" s="169"/>
      <c r="BB93" s="162">
        <f t="shared" si="5"/>
        <v>0</v>
      </c>
      <c r="BC93" s="162">
        <f>SUMIF('调整分录-上期'!D:D,'TB-上期'!A93,'调整分录-上期'!F:F)</f>
        <v>0</v>
      </c>
      <c r="BD93" s="162">
        <f>SUMIF('调整分录-上期'!D:D,'TB-上期'!A93,'调整分录-上期'!G:G)</f>
        <v>0</v>
      </c>
      <c r="BE93" s="163">
        <f t="shared" si="6"/>
        <v>0</v>
      </c>
    </row>
    <row r="94" spans="1:57" ht="18" customHeight="1">
      <c r="A94" s="44" t="s">
        <v>408</v>
      </c>
      <c r="B94" s="44" t="s">
        <v>83</v>
      </c>
      <c r="C94" s="19"/>
      <c r="D94" s="169"/>
      <c r="BB94" s="162">
        <f t="shared" si="5"/>
        <v>0</v>
      </c>
      <c r="BC94" s="162">
        <f>SUMIF('调整分录-上期'!D:D,'TB-上期'!A94,'调整分录-上期'!F:F)</f>
        <v>0</v>
      </c>
      <c r="BD94" s="162">
        <f>SUMIF('调整分录-上期'!D:D,'TB-上期'!A94,'调整分录-上期'!G:G)</f>
        <v>0</v>
      </c>
      <c r="BE94" s="163">
        <f t="shared" si="6"/>
        <v>0</v>
      </c>
    </row>
    <row r="95" spans="1:57" ht="18" customHeight="1">
      <c r="A95" s="44" t="s">
        <v>409</v>
      </c>
      <c r="B95" s="44" t="s">
        <v>84</v>
      </c>
      <c r="C95" s="19"/>
      <c r="D95" s="169"/>
      <c r="BB95" s="162">
        <f t="shared" si="5"/>
        <v>0</v>
      </c>
      <c r="BC95" s="162">
        <f>SUMIF('调整分录-上期'!D:D,'TB-上期'!A95,'调整分录-上期'!F:F)</f>
        <v>0</v>
      </c>
      <c r="BD95" s="162">
        <f>SUMIF('调整分录-上期'!D:D,'TB-上期'!A95,'调整分录-上期'!G:G)</f>
        <v>0</v>
      </c>
      <c r="BE95" s="163">
        <f t="shared" si="6"/>
        <v>0</v>
      </c>
    </row>
    <row r="96" spans="1:57" ht="18" customHeight="1">
      <c r="A96" s="44" t="s">
        <v>410</v>
      </c>
      <c r="B96" s="44" t="s">
        <v>85</v>
      </c>
      <c r="C96" s="19"/>
      <c r="D96" s="169"/>
      <c r="BB96" s="162">
        <f t="shared" si="5"/>
        <v>0</v>
      </c>
      <c r="BC96" s="162">
        <f>SUMIF('调整分录-上期'!D:D,'TB-上期'!A96,'调整分录-上期'!F:F)</f>
        <v>0</v>
      </c>
      <c r="BD96" s="162">
        <f>SUMIF('调整分录-上期'!D:D,'TB-上期'!A96,'调整分录-上期'!G:G)</f>
        <v>0</v>
      </c>
      <c r="BE96" s="163">
        <f t="shared" si="6"/>
        <v>0</v>
      </c>
    </row>
    <row r="97" spans="1:57" ht="18" customHeight="1">
      <c r="A97" s="44" t="s">
        <v>411</v>
      </c>
      <c r="B97" s="44" t="s">
        <v>86</v>
      </c>
      <c r="C97" s="19"/>
      <c r="D97" s="169"/>
      <c r="BB97" s="162">
        <f t="shared" si="5"/>
        <v>0</v>
      </c>
      <c r="BC97" s="162">
        <f>SUMIF('调整分录-上期'!D:D,'TB-上期'!A97,'调整分录-上期'!F:F)</f>
        <v>0</v>
      </c>
      <c r="BD97" s="162">
        <f>SUMIF('调整分录-上期'!D:D,'TB-上期'!A97,'调整分录-上期'!G:G)</f>
        <v>0</v>
      </c>
      <c r="BE97" s="163">
        <f t="shared" si="6"/>
        <v>0</v>
      </c>
    </row>
    <row r="98" spans="1:57" ht="18" customHeight="1">
      <c r="A98" s="44" t="s">
        <v>412</v>
      </c>
      <c r="B98" s="44" t="s">
        <v>87</v>
      </c>
      <c r="C98" s="19"/>
      <c r="D98" s="169"/>
      <c r="BB98" s="162">
        <f t="shared" si="5"/>
        <v>0</v>
      </c>
      <c r="BC98" s="162">
        <f>SUMIF('调整分录-上期'!D:D,'TB-上期'!A98,'调整分录-上期'!F:F)</f>
        <v>0</v>
      </c>
      <c r="BD98" s="162">
        <f>SUMIF('调整分录-上期'!D:D,'TB-上期'!A98,'调整分录-上期'!G:G)</f>
        <v>0</v>
      </c>
      <c r="BE98" s="163">
        <f t="shared" si="6"/>
        <v>0</v>
      </c>
    </row>
    <row r="99" spans="1:57" ht="18" customHeight="1">
      <c r="A99" s="44" t="s">
        <v>413</v>
      </c>
      <c r="B99" s="44" t="s">
        <v>88</v>
      </c>
      <c r="C99" s="19"/>
      <c r="D99" s="169"/>
      <c r="BB99" s="162">
        <f t="shared" si="5"/>
        <v>0</v>
      </c>
      <c r="BC99" s="162">
        <f>SUMIF('调整分录-上期'!D:D,'TB-上期'!A99,'调整分录-上期'!F:F)</f>
        <v>0</v>
      </c>
      <c r="BD99" s="162">
        <f>SUMIF('调整分录-上期'!D:D,'TB-上期'!A99,'调整分录-上期'!G:G)</f>
        <v>0</v>
      </c>
      <c r="BE99" s="163">
        <f t="shared" si="6"/>
        <v>0</v>
      </c>
    </row>
    <row r="100" spans="1:57" ht="18" customHeight="1">
      <c r="A100" s="44" t="s">
        <v>414</v>
      </c>
      <c r="B100" s="44" t="s">
        <v>89</v>
      </c>
      <c r="C100" s="19"/>
      <c r="D100" s="169"/>
      <c r="BB100" s="162">
        <f t="shared" si="5"/>
        <v>0</v>
      </c>
      <c r="BC100" s="162">
        <f>SUMIF('调整分录-上期'!D:D,'TB-上期'!A100,'调整分录-上期'!F:F)</f>
        <v>0</v>
      </c>
      <c r="BD100" s="162">
        <f>SUMIF('调整分录-上期'!D:D,'TB-上期'!A100,'调整分录-上期'!G:G)</f>
        <v>0</v>
      </c>
      <c r="BE100" s="163">
        <f t="shared" si="6"/>
        <v>0</v>
      </c>
    </row>
    <row r="101" spans="1:57" ht="18" customHeight="1">
      <c r="A101" s="44" t="s">
        <v>415</v>
      </c>
      <c r="B101" s="44" t="s">
        <v>90</v>
      </c>
      <c r="C101" s="19"/>
      <c r="D101" s="169"/>
      <c r="BB101" s="162">
        <f t="shared" si="5"/>
        <v>0</v>
      </c>
      <c r="BC101" s="162">
        <f>SUMIF('调整分录-上期'!D:D,'TB-上期'!A101,'调整分录-上期'!F:F)</f>
        <v>0</v>
      </c>
      <c r="BD101" s="162">
        <f>SUMIF('调整分录-上期'!D:D,'TB-上期'!A101,'调整分录-上期'!G:G)</f>
        <v>0</v>
      </c>
      <c r="BE101" s="163">
        <f t="shared" si="6"/>
        <v>0</v>
      </c>
    </row>
    <row r="102" spans="1:57" ht="18" customHeight="1">
      <c r="A102" s="177" t="s">
        <v>91</v>
      </c>
      <c r="B102" s="177" t="s">
        <v>91</v>
      </c>
      <c r="C102" s="165"/>
      <c r="D102" s="171">
        <f>SUM(D91:D93,D96:D101)</f>
        <v>0</v>
      </c>
      <c r="BA102" s="191"/>
      <c r="BB102" s="192">
        <f t="shared" ref="BB102:BE102" si="7">SUM(BB91:BB93,BB96:BB101)</f>
        <v>0</v>
      </c>
      <c r="BC102" s="192">
        <f t="shared" si="7"/>
        <v>0</v>
      </c>
      <c r="BD102" s="192">
        <f t="shared" si="7"/>
        <v>0</v>
      </c>
      <c r="BE102" s="192">
        <f t="shared" si="7"/>
        <v>0</v>
      </c>
    </row>
    <row r="103" spans="1:57" ht="18" customHeight="1">
      <c r="A103" s="177" t="s">
        <v>92</v>
      </c>
      <c r="B103" s="177" t="s">
        <v>92</v>
      </c>
      <c r="C103" s="165"/>
      <c r="D103" s="171">
        <f>D89+D102</f>
        <v>1298131.3399999999</v>
      </c>
      <c r="BA103" s="191"/>
      <c r="BB103" s="192">
        <f t="shared" si="5"/>
        <v>1298131.3399999999</v>
      </c>
      <c r="BC103" s="192">
        <f t="shared" ref="BC103:BD103" si="8">BC89+BC102</f>
        <v>0</v>
      </c>
      <c r="BD103" s="192">
        <f>BD89+BD102</f>
        <v>100</v>
      </c>
      <c r="BE103" s="195">
        <f t="shared" si="6"/>
        <v>1298231.3399999999</v>
      </c>
    </row>
    <row r="104" spans="1:57" ht="18" customHeight="1">
      <c r="A104" s="43" t="s">
        <v>93</v>
      </c>
      <c r="B104" s="43" t="s">
        <v>93</v>
      </c>
      <c r="C104" s="19"/>
      <c r="D104" s="169"/>
      <c r="BB104" s="162">
        <f t="shared" si="5"/>
        <v>0</v>
      </c>
      <c r="BC104" s="162">
        <f>SUMIF('调整分录-上期'!D:D,'TB-上期'!A104,'调整分录-上期'!F:F)</f>
        <v>0</v>
      </c>
      <c r="BD104" s="162">
        <f>SUMIF('调整分录-上期'!D:D,'TB-上期'!A104,'调整分录-上期'!G:G)</f>
        <v>0</v>
      </c>
      <c r="BE104" s="163">
        <f t="shared" si="6"/>
        <v>0</v>
      </c>
    </row>
    <row r="105" spans="1:57" ht="18" customHeight="1">
      <c r="A105" s="44" t="s">
        <v>416</v>
      </c>
      <c r="B105" s="44" t="s">
        <v>94</v>
      </c>
      <c r="C105" s="19"/>
      <c r="D105" s="169"/>
      <c r="BB105" s="162">
        <f t="shared" si="5"/>
        <v>0</v>
      </c>
      <c r="BC105" s="162">
        <f>SUMIF('调整分录-上期'!D:D,'TB-上期'!A105,'调整分录-上期'!F:F)</f>
        <v>0</v>
      </c>
      <c r="BD105" s="162">
        <f>SUMIF('调整分录-上期'!D:D,'TB-上期'!A105,'调整分录-上期'!G:G)</f>
        <v>0</v>
      </c>
      <c r="BE105" s="163">
        <f t="shared" si="6"/>
        <v>0</v>
      </c>
    </row>
    <row r="106" spans="1:57" ht="18" customHeight="1">
      <c r="A106" s="44" t="s">
        <v>417</v>
      </c>
      <c r="B106" s="44" t="s">
        <v>95</v>
      </c>
      <c r="C106" s="19"/>
      <c r="D106" s="169"/>
      <c r="BB106" s="162">
        <f t="shared" si="5"/>
        <v>0</v>
      </c>
      <c r="BC106" s="162">
        <f>SUMIF('调整分录-上期'!D:D,'TB-上期'!A106,'调整分录-上期'!F:F)</f>
        <v>0</v>
      </c>
      <c r="BD106" s="162">
        <f>SUMIF('调整分录-上期'!D:D,'TB-上期'!A106,'调整分录-上期'!G:G)</f>
        <v>0</v>
      </c>
      <c r="BE106" s="163">
        <f t="shared" si="6"/>
        <v>0</v>
      </c>
    </row>
    <row r="107" spans="1:57" ht="18" customHeight="1">
      <c r="A107" s="44" t="s">
        <v>408</v>
      </c>
      <c r="B107" s="44" t="s">
        <v>83</v>
      </c>
      <c r="C107" s="19"/>
      <c r="D107" s="169"/>
      <c r="BB107" s="162">
        <f t="shared" si="5"/>
        <v>0</v>
      </c>
      <c r="BC107" s="162">
        <f>SUMIF('调整分录-上期'!D:D,'TB-上期'!A107,'调整分录-上期'!F:F)</f>
        <v>0</v>
      </c>
      <c r="BD107" s="162">
        <f>SUMIF('调整分录-上期'!D:D,'TB-上期'!A107,'调整分录-上期'!G:G)</f>
        <v>0</v>
      </c>
      <c r="BE107" s="163">
        <f t="shared" si="6"/>
        <v>0</v>
      </c>
    </row>
    <row r="108" spans="1:57" ht="18" customHeight="1">
      <c r="A108" s="44" t="s">
        <v>409</v>
      </c>
      <c r="B108" s="44" t="s">
        <v>96</v>
      </c>
      <c r="C108" s="19"/>
      <c r="D108" s="169"/>
      <c r="BB108" s="162">
        <f t="shared" si="5"/>
        <v>0</v>
      </c>
      <c r="BC108" s="162">
        <f>SUMIF('调整分录-上期'!D:D,'TB-上期'!A108,'调整分录-上期'!F:F)</f>
        <v>0</v>
      </c>
      <c r="BD108" s="162">
        <f>SUMIF('调整分录-上期'!D:D,'TB-上期'!A108,'调整分录-上期'!G:G)</f>
        <v>0</v>
      </c>
      <c r="BE108" s="163">
        <f t="shared" si="6"/>
        <v>0</v>
      </c>
    </row>
    <row r="109" spans="1:57" ht="18" customHeight="1">
      <c r="A109" s="44" t="s">
        <v>418</v>
      </c>
      <c r="B109" s="44" t="s">
        <v>97</v>
      </c>
      <c r="C109" s="19"/>
      <c r="D109" s="169"/>
      <c r="BB109" s="162">
        <f t="shared" si="5"/>
        <v>0</v>
      </c>
      <c r="BC109" s="162">
        <f>SUMIF('调整分录-上期'!D:D,'TB-上期'!A109,'调整分录-上期'!F:F)</f>
        <v>0</v>
      </c>
      <c r="BD109" s="162">
        <f>SUMIF('调整分录-上期'!D:D,'TB-上期'!A109,'调整分录-上期'!G:G)</f>
        <v>0</v>
      </c>
      <c r="BE109" s="163">
        <f t="shared" si="6"/>
        <v>0</v>
      </c>
    </row>
    <row r="110" spans="1:57" ht="18" customHeight="1">
      <c r="A110" s="44" t="s">
        <v>471</v>
      </c>
      <c r="B110" s="44" t="s">
        <v>98</v>
      </c>
      <c r="C110" s="19"/>
      <c r="D110" s="169"/>
      <c r="BB110" s="162">
        <f t="shared" si="5"/>
        <v>0</v>
      </c>
      <c r="BC110" s="162">
        <f>SUMIF('调整分录-上期'!D:D,'TB-上期'!A110,'调整分录-上期'!F:F)</f>
        <v>0</v>
      </c>
      <c r="BD110" s="162">
        <f>SUMIF('调整分录-上期'!D:D,'TB-上期'!A110,'调整分录-上期'!G:G)</f>
        <v>0</v>
      </c>
      <c r="BE110" s="163">
        <f t="shared" si="6"/>
        <v>0</v>
      </c>
    </row>
    <row r="111" spans="1:57" ht="18" customHeight="1">
      <c r="A111" s="44" t="s">
        <v>419</v>
      </c>
      <c r="B111" s="44" t="s">
        <v>99</v>
      </c>
      <c r="C111" s="19"/>
      <c r="D111" s="169"/>
      <c r="BB111" s="162">
        <f t="shared" si="5"/>
        <v>0</v>
      </c>
      <c r="BC111" s="162">
        <f>SUMIF('调整分录-上期'!D:D,'TB-上期'!A111,'调整分录-上期'!F:F)</f>
        <v>0</v>
      </c>
      <c r="BD111" s="162">
        <f>SUMIF('调整分录-上期'!D:D,'TB-上期'!A111,'调整分录-上期'!G:G)</f>
        <v>0</v>
      </c>
      <c r="BE111" s="163">
        <f t="shared" si="6"/>
        <v>0</v>
      </c>
    </row>
    <row r="112" spans="1:57" ht="18" customHeight="1">
      <c r="A112" s="44" t="s">
        <v>420</v>
      </c>
      <c r="B112" s="44" t="s">
        <v>100</v>
      </c>
      <c r="C112" s="19"/>
      <c r="D112" s="169"/>
      <c r="BB112" s="162">
        <f t="shared" si="5"/>
        <v>0</v>
      </c>
      <c r="BC112" s="162">
        <f>SUMIF('调整分录-上期'!D:D,'TB-上期'!A112,'调整分录-上期'!F:F)</f>
        <v>0</v>
      </c>
      <c r="BD112" s="162">
        <f>SUMIF('调整分录-上期'!D:D,'TB-上期'!A112,'调整分录-上期'!G:G)</f>
        <v>0</v>
      </c>
      <c r="BE112" s="163">
        <f t="shared" si="6"/>
        <v>0</v>
      </c>
    </row>
    <row r="113" spans="1:58" ht="18" customHeight="1">
      <c r="A113" s="44" t="s">
        <v>421</v>
      </c>
      <c r="B113" s="44" t="s">
        <v>101</v>
      </c>
      <c r="C113" s="19"/>
      <c r="D113" s="169">
        <f>'[1]TB-本期 (2)'!$D$118</f>
        <v>459302.64</v>
      </c>
      <c r="BB113" s="162">
        <f t="shared" si="5"/>
        <v>459302.64</v>
      </c>
      <c r="BC113" s="162">
        <f>SUMIF('调整分录-上期'!D:D,'TB-上期'!A113,'调整分录-上期'!F:F)</f>
        <v>0</v>
      </c>
      <c r="BD113" s="162">
        <f>SUMIF('调整分录-上期'!D:D,'TB-上期'!A113,'调整分录-上期'!G:G)</f>
        <v>0</v>
      </c>
      <c r="BE113" s="163">
        <f t="shared" si="6"/>
        <v>459302.64</v>
      </c>
    </row>
    <row r="114" spans="1:58" ht="18" customHeight="1">
      <c r="A114" s="44" t="s">
        <v>422</v>
      </c>
      <c r="B114" s="44" t="s">
        <v>102</v>
      </c>
      <c r="C114" s="19"/>
      <c r="D114" s="169"/>
      <c r="BB114" s="162">
        <f t="shared" si="5"/>
        <v>0</v>
      </c>
      <c r="BC114" s="162">
        <f>SUMIF('调整分录-上期'!D:D,'TB-上期'!A114,'调整分录-上期'!F:F)</f>
        <v>0</v>
      </c>
      <c r="BD114" s="162">
        <f>SUMIF('调整分录-上期'!D:D,'TB-上期'!A114,'调整分录-上期'!G:G)</f>
        <v>0</v>
      </c>
      <c r="BE114" s="163">
        <f t="shared" si="6"/>
        <v>0</v>
      </c>
    </row>
    <row r="115" spans="1:58" ht="18" customHeight="1">
      <c r="A115" s="44" t="s">
        <v>423</v>
      </c>
      <c r="B115" s="44" t="s">
        <v>103</v>
      </c>
      <c r="C115" s="19"/>
      <c r="D115" s="169">
        <f>'[1]TB-本期 (2)'!$D$120</f>
        <v>648992.76</v>
      </c>
      <c r="BB115" s="162">
        <f t="shared" si="5"/>
        <v>648992.76</v>
      </c>
      <c r="BC115" s="162">
        <f>BC183</f>
        <v>100</v>
      </c>
      <c r="BD115" s="162">
        <f>BD183</f>
        <v>1000000</v>
      </c>
      <c r="BE115" s="163">
        <f t="shared" si="6"/>
        <v>1648892.76</v>
      </c>
    </row>
    <row r="116" spans="1:58" ht="18" customHeight="1">
      <c r="A116" s="179" t="s">
        <v>424</v>
      </c>
      <c r="B116" s="179" t="s">
        <v>104</v>
      </c>
      <c r="C116" s="165"/>
      <c r="D116" s="180">
        <f>SUM(D105:D106,D109,D111:D115)-D110</f>
        <v>1108295.3999999999</v>
      </c>
      <c r="BA116" s="191"/>
      <c r="BB116" s="192">
        <f t="shared" si="5"/>
        <v>1108295.3999999999</v>
      </c>
      <c r="BC116" s="192">
        <f t="shared" ref="BC116:BD116" si="9">SUM(BC105:BC106,BC109,BC111:BC115)-BC110</f>
        <v>100</v>
      </c>
      <c r="BD116" s="192">
        <f t="shared" si="9"/>
        <v>1000000</v>
      </c>
      <c r="BE116" s="195">
        <f t="shared" si="6"/>
        <v>2108195.4</v>
      </c>
    </row>
    <row r="117" spans="1:58" ht="18" customHeight="1">
      <c r="A117" s="44" t="s">
        <v>425</v>
      </c>
      <c r="B117" s="44" t="s">
        <v>105</v>
      </c>
      <c r="C117" s="19"/>
      <c r="D117" s="169"/>
      <c r="BB117" s="162">
        <f t="shared" si="5"/>
        <v>0</v>
      </c>
      <c r="BC117" s="162">
        <f>SUMIF('调整分录-上期'!D:D,'TB-上期'!A117,'调整分录-上期'!F:F)</f>
        <v>0</v>
      </c>
      <c r="BD117" s="162">
        <f>SUMIF('调整分录-上期'!D:D,'TB-上期'!A117,'调整分录-上期'!G:G)</f>
        <v>0</v>
      </c>
      <c r="BE117" s="163">
        <f t="shared" si="6"/>
        <v>0</v>
      </c>
    </row>
    <row r="118" spans="1:58" ht="18" customHeight="1">
      <c r="A118" s="177" t="s">
        <v>106</v>
      </c>
      <c r="B118" s="177" t="s">
        <v>106</v>
      </c>
      <c r="C118" s="165"/>
      <c r="D118" s="171">
        <f>D116+D117</f>
        <v>1108295.3999999999</v>
      </c>
      <c r="BA118" s="191"/>
      <c r="BB118" s="192">
        <f t="shared" si="5"/>
        <v>1108295.3999999999</v>
      </c>
      <c r="BC118" s="192">
        <f t="shared" ref="BC118:BD118" si="10">BC116+BC117</f>
        <v>100</v>
      </c>
      <c r="BD118" s="192">
        <f t="shared" si="10"/>
        <v>1000000</v>
      </c>
      <c r="BE118" s="195">
        <f t="shared" si="6"/>
        <v>2108195.4</v>
      </c>
    </row>
    <row r="119" spans="1:58" ht="18" customHeight="1" thickBot="1">
      <c r="A119" s="178" t="s">
        <v>107</v>
      </c>
      <c r="B119" s="178" t="s">
        <v>107</v>
      </c>
      <c r="C119" s="175" t="s">
        <v>50</v>
      </c>
      <c r="D119" s="176">
        <f>D103+D118</f>
        <v>2406426.7399999998</v>
      </c>
      <c r="BA119" s="191"/>
      <c r="BB119" s="192">
        <f t="shared" si="5"/>
        <v>2406426.7399999998</v>
      </c>
      <c r="BC119" s="192">
        <f t="shared" ref="BC119:BD119" si="11">BC103+BC118</f>
        <v>100</v>
      </c>
      <c r="BD119" s="192">
        <f t="shared" si="11"/>
        <v>1000100</v>
      </c>
      <c r="BE119" s="195">
        <f t="shared" si="6"/>
        <v>3406426.7399999998</v>
      </c>
      <c r="BF119" s="163">
        <f>D119-'[1]TB-本期 (2)'!$D$124</f>
        <v>0</v>
      </c>
    </row>
    <row r="120" spans="1:58" s="187" customFormat="1" ht="18" customHeight="1">
      <c r="A120" s="184"/>
      <c r="B120" s="184"/>
      <c r="C120" s="185"/>
      <c r="D120" s="186"/>
      <c r="BB120" s="162">
        <f t="shared" si="5"/>
        <v>0</v>
      </c>
      <c r="BC120" s="162">
        <f>SUMIF('调整分录-上期'!D:D,'TB-上期'!A120,'调整分录-上期'!F:F)</f>
        <v>0</v>
      </c>
      <c r="BD120" s="162">
        <f>SUMIF('调整分录-上期'!D:D,'TB-上期'!A120,'调整分录-上期'!G:G)</f>
        <v>0</v>
      </c>
    </row>
    <row r="121" spans="1:58" s="187" customFormat="1" ht="18" customHeight="1">
      <c r="A121" s="184"/>
      <c r="B121" s="184"/>
      <c r="C121" s="185"/>
      <c r="D121" s="186"/>
      <c r="BB121" s="162">
        <f t="shared" si="5"/>
        <v>0</v>
      </c>
      <c r="BC121" s="162">
        <f>SUMIF('调整分录-上期'!D:D,'TB-上期'!A121,'调整分录-上期'!F:F)</f>
        <v>0</v>
      </c>
      <c r="BD121" s="162">
        <f>SUMIF('调整分录-上期'!D:D,'TB-上期'!A121,'调整分录-上期'!G:G)</f>
        <v>0</v>
      </c>
    </row>
    <row r="122" spans="1:58" ht="18" customHeight="1">
      <c r="A122" s="181" t="s">
        <v>115</v>
      </c>
      <c r="B122" s="181" t="s">
        <v>115</v>
      </c>
      <c r="C122" s="182"/>
      <c r="D122" s="183">
        <f>SUM(D123:D126)</f>
        <v>28078936.620000001</v>
      </c>
      <c r="BA122" s="191"/>
      <c r="BB122" s="192">
        <f t="shared" si="5"/>
        <v>28078936.620000001</v>
      </c>
      <c r="BC122" s="192"/>
      <c r="BD122" s="192"/>
      <c r="BE122" s="191"/>
    </row>
    <row r="123" spans="1:58" ht="18" customHeight="1">
      <c r="A123" s="194" t="s">
        <v>486</v>
      </c>
      <c r="B123" s="62" t="s">
        <v>116</v>
      </c>
      <c r="C123" s="59"/>
      <c r="D123" s="173">
        <f>'[1]TB-本期 (2)'!$D$127</f>
        <v>28078936.620000001</v>
      </c>
      <c r="BB123" s="162">
        <f t="shared" si="5"/>
        <v>28078936.620000001</v>
      </c>
      <c r="BC123" s="162">
        <f>SUMIF('调整分录-上期'!D:D,'TB-上期'!A123,'调整分录-上期'!F:F)</f>
        <v>0</v>
      </c>
      <c r="BD123" s="162">
        <f>SUMIF('调整分录-上期'!D:D,'TB-上期'!A123,'调整分录-上期'!G:G)</f>
        <v>1000000</v>
      </c>
      <c r="BE123" s="163">
        <f>BB123+BD123-BC123</f>
        <v>29078936.620000001</v>
      </c>
    </row>
    <row r="124" spans="1:58" ht="18" customHeight="1">
      <c r="A124" s="62" t="s">
        <v>426</v>
      </c>
      <c r="B124" s="62" t="s">
        <v>117</v>
      </c>
      <c r="C124" s="59"/>
      <c r="D124" s="173"/>
      <c r="BB124" s="162">
        <f t="shared" si="5"/>
        <v>0</v>
      </c>
      <c r="BC124" s="162">
        <f>SUMIF('调整分录-上期'!D:D,'TB-上期'!A124,'调整分录-上期'!F:F)</f>
        <v>0</v>
      </c>
      <c r="BD124" s="162">
        <f>SUMIF('调整分录-上期'!D:D,'TB-上期'!A124,'调整分录-上期'!G:G)</f>
        <v>0</v>
      </c>
      <c r="BE124" s="163">
        <f t="shared" ref="BE124:BE126" si="12">BB124+BD124-BC124</f>
        <v>0</v>
      </c>
    </row>
    <row r="125" spans="1:58" ht="18" customHeight="1">
      <c r="A125" s="62" t="s">
        <v>427</v>
      </c>
      <c r="B125" s="62" t="s">
        <v>118</v>
      </c>
      <c r="C125" s="59"/>
      <c r="D125" s="173"/>
      <c r="BB125" s="162">
        <f t="shared" si="5"/>
        <v>0</v>
      </c>
      <c r="BC125" s="162">
        <f>SUMIF('调整分录-上期'!D:D,'TB-上期'!A125,'调整分录-上期'!F:F)</f>
        <v>0</v>
      </c>
      <c r="BD125" s="162">
        <f>SUMIF('调整分录-上期'!D:D,'TB-上期'!A125,'调整分录-上期'!G:G)</f>
        <v>0</v>
      </c>
      <c r="BE125" s="163">
        <f t="shared" si="12"/>
        <v>0</v>
      </c>
    </row>
    <row r="126" spans="1:58" ht="18" customHeight="1">
      <c r="A126" s="62" t="s">
        <v>428</v>
      </c>
      <c r="B126" s="62" t="s">
        <v>119</v>
      </c>
      <c r="C126" s="59"/>
      <c r="D126" s="173"/>
      <c r="BB126" s="162">
        <f t="shared" si="5"/>
        <v>0</v>
      </c>
      <c r="BC126" s="162">
        <f>SUMIF('调整分录-上期'!D:D,'TB-上期'!A126,'调整分录-上期'!F:F)</f>
        <v>0</v>
      </c>
      <c r="BD126" s="162">
        <f>SUMIF('调整分录-上期'!D:D,'TB-上期'!A126,'调整分录-上期'!G:G)</f>
        <v>0</v>
      </c>
      <c r="BE126" s="163">
        <f t="shared" si="12"/>
        <v>0</v>
      </c>
    </row>
    <row r="127" spans="1:58" ht="18" customHeight="1">
      <c r="A127" s="181" t="s">
        <v>120</v>
      </c>
      <c r="B127" s="181" t="s">
        <v>120</v>
      </c>
      <c r="C127" s="182"/>
      <c r="D127" s="183">
        <f>SUM(D128:D140)</f>
        <v>25707479.77</v>
      </c>
      <c r="BA127" s="191"/>
      <c r="BB127" s="192">
        <f t="shared" si="5"/>
        <v>25707479.77</v>
      </c>
      <c r="BC127" s="192"/>
      <c r="BD127" s="192"/>
      <c r="BE127" s="195">
        <f>BB127+BC127-BD127</f>
        <v>25707479.77</v>
      </c>
    </row>
    <row r="128" spans="1:58" ht="18" customHeight="1">
      <c r="A128" s="194" t="s">
        <v>487</v>
      </c>
      <c r="B128" s="62" t="s">
        <v>121</v>
      </c>
      <c r="C128" s="59"/>
      <c r="D128" s="173">
        <f>'[1]TB-本期 (2)'!$D$132</f>
        <v>6459729.4900000002</v>
      </c>
      <c r="BB128" s="162">
        <f t="shared" si="5"/>
        <v>6459729.4900000002</v>
      </c>
      <c r="BC128" s="162">
        <f>SUMIF('调整分录-上期'!D:D,'TB-上期'!A128,'调整分录-上期'!F:F)</f>
        <v>0</v>
      </c>
      <c r="BD128" s="162">
        <f>SUMIF('调整分录-上期'!D:D,'TB-上期'!A128,'调整分录-上期'!G:G)</f>
        <v>0</v>
      </c>
      <c r="BE128" s="163">
        <f t="shared" ref="BE128:BE142" si="13">BB128+BC128-BD128</f>
        <v>6459729.4900000002</v>
      </c>
    </row>
    <row r="129" spans="1:57" ht="18" customHeight="1">
      <c r="A129" s="62" t="s">
        <v>429</v>
      </c>
      <c r="B129" s="62" t="s">
        <v>122</v>
      </c>
      <c r="C129" s="59"/>
      <c r="D129" s="173"/>
      <c r="BB129" s="162">
        <f t="shared" si="5"/>
        <v>0</v>
      </c>
      <c r="BC129" s="162">
        <f>SUMIF('调整分录-上期'!D:D,'TB-上期'!A129,'调整分录-上期'!F:F)</f>
        <v>0</v>
      </c>
      <c r="BD129" s="162">
        <f>SUMIF('调整分录-上期'!D:D,'TB-上期'!A129,'调整分录-上期'!G:G)</f>
        <v>0</v>
      </c>
      <c r="BE129" s="163">
        <f t="shared" si="13"/>
        <v>0</v>
      </c>
    </row>
    <row r="130" spans="1:57" ht="18" customHeight="1">
      <c r="A130" s="62" t="s">
        <v>430</v>
      </c>
      <c r="B130" s="62" t="s">
        <v>123</v>
      </c>
      <c r="C130" s="59"/>
      <c r="D130" s="173"/>
      <c r="BB130" s="162">
        <f t="shared" si="5"/>
        <v>0</v>
      </c>
      <c r="BC130" s="162">
        <f>SUMIF('调整分录-上期'!D:D,'TB-上期'!A130,'调整分录-上期'!F:F)</f>
        <v>0</v>
      </c>
      <c r="BD130" s="162">
        <f>SUMIF('调整分录-上期'!D:D,'TB-上期'!A130,'调整分录-上期'!G:G)</f>
        <v>0</v>
      </c>
      <c r="BE130" s="163">
        <f t="shared" si="13"/>
        <v>0</v>
      </c>
    </row>
    <row r="131" spans="1:57" ht="18" customHeight="1">
      <c r="A131" s="62" t="s">
        <v>431</v>
      </c>
      <c r="B131" s="62" t="s">
        <v>124</v>
      </c>
      <c r="C131" s="59"/>
      <c r="D131" s="173"/>
      <c r="BB131" s="162">
        <f t="shared" si="5"/>
        <v>0</v>
      </c>
      <c r="BC131" s="162">
        <f>SUMIF('调整分录-上期'!D:D,'TB-上期'!A131,'调整分录-上期'!F:F)</f>
        <v>0</v>
      </c>
      <c r="BD131" s="162">
        <f>SUMIF('调整分录-上期'!D:D,'TB-上期'!A131,'调整分录-上期'!G:G)</f>
        <v>0</v>
      </c>
      <c r="BE131" s="163">
        <f t="shared" si="13"/>
        <v>0</v>
      </c>
    </row>
    <row r="132" spans="1:57" ht="18" customHeight="1">
      <c r="A132" s="62" t="s">
        <v>432</v>
      </c>
      <c r="B132" s="62" t="s">
        <v>125</v>
      </c>
      <c r="C132" s="59"/>
      <c r="D132" s="173"/>
      <c r="BB132" s="162">
        <f t="shared" ref="BB132:BB183" si="14">SUM(D132:BA132)</f>
        <v>0</v>
      </c>
      <c r="BC132" s="162">
        <f>SUMIF('调整分录-上期'!D:D,'TB-上期'!A132,'调整分录-上期'!F:F)</f>
        <v>0</v>
      </c>
      <c r="BD132" s="162">
        <f>SUMIF('调整分录-上期'!D:D,'TB-上期'!A132,'调整分录-上期'!G:G)</f>
        <v>0</v>
      </c>
      <c r="BE132" s="163">
        <f t="shared" si="13"/>
        <v>0</v>
      </c>
    </row>
    <row r="133" spans="1:57" ht="18" customHeight="1">
      <c r="A133" s="62" t="s">
        <v>433</v>
      </c>
      <c r="B133" s="62" t="s">
        <v>126</v>
      </c>
      <c r="C133" s="59"/>
      <c r="D133" s="173"/>
      <c r="BB133" s="162">
        <f t="shared" si="14"/>
        <v>0</v>
      </c>
      <c r="BC133" s="162">
        <f>SUMIF('调整分录-上期'!D:D,'TB-上期'!A133,'调整分录-上期'!F:F)</f>
        <v>0</v>
      </c>
      <c r="BD133" s="162">
        <f>SUMIF('调整分录-上期'!D:D,'TB-上期'!A133,'调整分录-上期'!G:G)</f>
        <v>0</v>
      </c>
      <c r="BE133" s="163">
        <f t="shared" si="13"/>
        <v>0</v>
      </c>
    </row>
    <row r="134" spans="1:57" ht="18" customHeight="1">
      <c r="A134" s="62" t="s">
        <v>434</v>
      </c>
      <c r="B134" s="62" t="s">
        <v>127</v>
      </c>
      <c r="C134" s="59"/>
      <c r="D134" s="173"/>
      <c r="BB134" s="162">
        <f t="shared" si="14"/>
        <v>0</v>
      </c>
      <c r="BC134" s="162">
        <f>SUMIF('调整分录-上期'!D:D,'TB-上期'!A134,'调整分录-上期'!F:F)</f>
        <v>0</v>
      </c>
      <c r="BD134" s="162">
        <f>SUMIF('调整分录-上期'!D:D,'TB-上期'!A134,'调整分录-上期'!G:G)</f>
        <v>0</v>
      </c>
      <c r="BE134" s="163">
        <f t="shared" si="13"/>
        <v>0</v>
      </c>
    </row>
    <row r="135" spans="1:57" ht="18" customHeight="1">
      <c r="A135" s="62" t="s">
        <v>435</v>
      </c>
      <c r="B135" s="62" t="s">
        <v>128</v>
      </c>
      <c r="C135" s="59"/>
      <c r="D135" s="173"/>
      <c r="BB135" s="162">
        <f t="shared" si="14"/>
        <v>0</v>
      </c>
      <c r="BC135" s="162">
        <f>SUMIF('调整分录-上期'!D:D,'TB-上期'!A135,'调整分录-上期'!F:F)</f>
        <v>0</v>
      </c>
      <c r="BD135" s="162">
        <f>SUMIF('调整分录-上期'!D:D,'TB-上期'!A135,'调整分录-上期'!G:G)</f>
        <v>0</v>
      </c>
      <c r="BE135" s="163">
        <f t="shared" si="13"/>
        <v>0</v>
      </c>
    </row>
    <row r="136" spans="1:57" ht="18" customHeight="1">
      <c r="A136" s="62" t="s">
        <v>436</v>
      </c>
      <c r="B136" s="62" t="s">
        <v>129</v>
      </c>
      <c r="C136" s="59"/>
      <c r="D136" s="173">
        <f>'[1]TB-本期 (2)'!$D$140</f>
        <v>28937.99</v>
      </c>
      <c r="BB136" s="162">
        <f t="shared" si="14"/>
        <v>28937.99</v>
      </c>
      <c r="BC136" s="162">
        <f>SUMIF('调整分录-上期'!D:D,'TB-上期'!A136,'调整分录-上期'!F:F)</f>
        <v>0</v>
      </c>
      <c r="BD136" s="162">
        <f>SUMIF('调整分录-上期'!D:D,'TB-上期'!A136,'调整分录-上期'!G:G)</f>
        <v>0</v>
      </c>
      <c r="BE136" s="163">
        <f t="shared" si="13"/>
        <v>28937.99</v>
      </c>
    </row>
    <row r="137" spans="1:57" ht="18" customHeight="1">
      <c r="A137" s="62" t="s">
        <v>437</v>
      </c>
      <c r="B137" s="62" t="s">
        <v>130</v>
      </c>
      <c r="C137" s="59"/>
      <c r="D137" s="173">
        <f>'[1]TB-本期 (2)'!$D$141</f>
        <v>16835021.400000002</v>
      </c>
      <c r="BB137" s="162">
        <f t="shared" si="14"/>
        <v>16835021.400000002</v>
      </c>
      <c r="BC137" s="162">
        <f>SUMIF('调整分录-上期'!D:D,'TB-上期'!A137,'调整分录-上期'!F:F)</f>
        <v>0</v>
      </c>
      <c r="BD137" s="162">
        <f>SUMIF('调整分录-上期'!D:D,'TB-上期'!A137,'调整分录-上期'!G:G)</f>
        <v>0</v>
      </c>
      <c r="BE137" s="163">
        <f t="shared" si="13"/>
        <v>16835021.400000002</v>
      </c>
    </row>
    <row r="138" spans="1:57" ht="18" customHeight="1">
      <c r="A138" s="62" t="s">
        <v>438</v>
      </c>
      <c r="B138" s="62" t="s">
        <v>131</v>
      </c>
      <c r="C138" s="59"/>
      <c r="D138" s="173">
        <f>'[1]TB-本期 (2)'!$D$142</f>
        <v>2394322.81</v>
      </c>
      <c r="BB138" s="162">
        <f t="shared" si="14"/>
        <v>2394322.81</v>
      </c>
      <c r="BC138" s="162">
        <f>SUMIF('调整分录-上期'!D:D,'TB-上期'!A138,'调整分录-上期'!F:F)</f>
        <v>100</v>
      </c>
      <c r="BD138" s="162">
        <f>SUMIF('调整分录-上期'!D:D,'TB-上期'!A138,'调整分录-上期'!G:G)</f>
        <v>0</v>
      </c>
      <c r="BE138" s="163">
        <f t="shared" si="13"/>
        <v>2394422.81</v>
      </c>
    </row>
    <row r="139" spans="1:57" ht="18" customHeight="1">
      <c r="A139" s="62" t="s">
        <v>439</v>
      </c>
      <c r="B139" s="62" t="s">
        <v>132</v>
      </c>
      <c r="C139" s="59"/>
      <c r="D139" s="173"/>
      <c r="BB139" s="162">
        <f t="shared" si="14"/>
        <v>0</v>
      </c>
      <c r="BC139" s="162">
        <f>SUMIF('调整分录-上期'!D:D,'TB-上期'!A139,'调整分录-上期'!F:F)</f>
        <v>0</v>
      </c>
      <c r="BD139" s="162">
        <f>SUMIF('调整分录-上期'!D:D,'TB-上期'!A139,'调整分录-上期'!G:G)</f>
        <v>0</v>
      </c>
      <c r="BE139" s="163">
        <f t="shared" si="13"/>
        <v>0</v>
      </c>
    </row>
    <row r="140" spans="1:57" ht="18" customHeight="1">
      <c r="A140" s="62" t="s">
        <v>440</v>
      </c>
      <c r="B140" s="62" t="s">
        <v>133</v>
      </c>
      <c r="C140" s="59"/>
      <c r="D140" s="173">
        <f>'[1]TB-本期 (2)'!$D$144</f>
        <v>-10531.92</v>
      </c>
      <c r="BB140" s="162">
        <f t="shared" si="14"/>
        <v>-10531.92</v>
      </c>
      <c r="BC140" s="162">
        <f>SUMIF('调整分录-上期'!D:D,'TB-上期'!A140,'调整分录-上期'!F:F)</f>
        <v>0</v>
      </c>
      <c r="BD140" s="162">
        <f>SUMIF('调整分录-上期'!D:D,'TB-上期'!A140,'调整分录-上期'!G:G)</f>
        <v>0</v>
      </c>
      <c r="BE140" s="163">
        <f t="shared" si="13"/>
        <v>-10531.92</v>
      </c>
    </row>
    <row r="141" spans="1:57" ht="18" customHeight="1">
      <c r="A141" s="62" t="s">
        <v>441</v>
      </c>
      <c r="B141" s="62" t="s">
        <v>134</v>
      </c>
      <c r="C141" s="59"/>
      <c r="D141" s="173"/>
      <c r="BB141" s="162">
        <f t="shared" si="14"/>
        <v>0</v>
      </c>
      <c r="BC141" s="162">
        <f>SUMIF('调整分录-上期'!D:D,'TB-上期'!A141,'调整分录-上期'!F:F)</f>
        <v>0</v>
      </c>
      <c r="BD141" s="162">
        <f>SUMIF('调整分录-上期'!D:D,'TB-上期'!A141,'调整分录-上期'!G:G)</f>
        <v>0</v>
      </c>
      <c r="BE141" s="163">
        <f t="shared" si="13"/>
        <v>0</v>
      </c>
    </row>
    <row r="142" spans="1:57" ht="18" customHeight="1">
      <c r="A142" s="62" t="s">
        <v>426</v>
      </c>
      <c r="B142" s="62" t="s">
        <v>135</v>
      </c>
      <c r="C142" s="59"/>
      <c r="D142" s="173"/>
      <c r="BB142" s="162">
        <f t="shared" si="14"/>
        <v>0</v>
      </c>
      <c r="BC142" s="162">
        <f>SUMIF('调整分录-上期'!D:D,'TB-上期'!A142,'调整分录-上期'!F:F)</f>
        <v>0</v>
      </c>
      <c r="BD142" s="162">
        <f>SUMIF('调整分录-上期'!D:D,'TB-上期'!A142,'调整分录-上期'!G:G)</f>
        <v>0</v>
      </c>
      <c r="BE142" s="163">
        <f t="shared" si="13"/>
        <v>0</v>
      </c>
    </row>
    <row r="143" spans="1:57" ht="18" customHeight="1">
      <c r="A143" s="62" t="s">
        <v>470</v>
      </c>
      <c r="B143" s="62" t="s">
        <v>136</v>
      </c>
      <c r="C143" s="59"/>
      <c r="D143" s="173"/>
      <c r="BB143" s="162">
        <f t="shared" si="14"/>
        <v>0</v>
      </c>
      <c r="BC143" s="162">
        <f>SUMIF('调整分录-上期'!D:D,'TB-上期'!A143,'调整分录-上期'!F:F)</f>
        <v>0</v>
      </c>
      <c r="BD143" s="162">
        <f>SUMIF('调整分录-上期'!D:D,'TB-上期'!A143,'调整分录-上期'!G:G)</f>
        <v>0</v>
      </c>
      <c r="BE143" s="163">
        <f>BB143+BD143-BC143</f>
        <v>0</v>
      </c>
    </row>
    <row r="144" spans="1:57" ht="18" customHeight="1">
      <c r="A144" s="62" t="s">
        <v>457</v>
      </c>
      <c r="B144" s="62" t="s">
        <v>137</v>
      </c>
      <c r="C144" s="59"/>
      <c r="D144" s="173"/>
      <c r="BB144" s="162">
        <f t="shared" si="14"/>
        <v>0</v>
      </c>
      <c r="BC144" s="162">
        <f>SUMIF('调整分录-上期'!D:D,'TB-上期'!A144,'调整分录-上期'!F:F)</f>
        <v>0</v>
      </c>
      <c r="BD144" s="162">
        <f>SUMIF('调整分录-上期'!D:D,'TB-上期'!A144,'调整分录-上期'!G:G)</f>
        <v>0</v>
      </c>
      <c r="BE144" s="163">
        <f t="shared" ref="BE144:BE160" si="15">BB144+BD144-BC144</f>
        <v>0</v>
      </c>
    </row>
    <row r="145" spans="1:57" ht="18" customHeight="1">
      <c r="A145" s="62" t="s">
        <v>442</v>
      </c>
      <c r="B145" s="62" t="s">
        <v>138</v>
      </c>
      <c r="C145" s="59"/>
      <c r="D145" s="173"/>
      <c r="BB145" s="162">
        <f t="shared" si="14"/>
        <v>0</v>
      </c>
      <c r="BC145" s="162">
        <f>SUMIF('调整分录-上期'!D:D,'TB-上期'!A145,'调整分录-上期'!F:F)</f>
        <v>0</v>
      </c>
      <c r="BD145" s="162">
        <f>SUMIF('调整分录-上期'!D:D,'TB-上期'!A145,'调整分录-上期'!G:G)</f>
        <v>0</v>
      </c>
      <c r="BE145" s="163">
        <f t="shared" si="15"/>
        <v>0</v>
      </c>
    </row>
    <row r="146" spans="1:57" ht="18" customHeight="1">
      <c r="A146" s="194" t="s">
        <v>458</v>
      </c>
      <c r="B146" s="62" t="s">
        <v>139</v>
      </c>
      <c r="C146" s="59"/>
      <c r="D146" s="173"/>
      <c r="BB146" s="162">
        <f t="shared" si="14"/>
        <v>0</v>
      </c>
      <c r="BC146" s="162">
        <f>SUMIF('调整分录-上期'!D:D,'TB-上期'!A146,'调整分录-上期'!F:F)</f>
        <v>0</v>
      </c>
      <c r="BD146" s="162">
        <f>SUMIF('调整分录-上期'!D:D,'TB-上期'!A146,'调整分录-上期'!G:G)</f>
        <v>0</v>
      </c>
      <c r="BE146" s="163">
        <f t="shared" si="15"/>
        <v>0</v>
      </c>
    </row>
    <row r="147" spans="1:57" ht="18" customHeight="1">
      <c r="A147" s="194" t="s">
        <v>459</v>
      </c>
      <c r="B147" s="62" t="s">
        <v>140</v>
      </c>
      <c r="C147" s="59"/>
      <c r="D147" s="173"/>
      <c r="BB147" s="162">
        <f t="shared" si="14"/>
        <v>0</v>
      </c>
      <c r="BC147" s="162">
        <f>SUMIF('调整分录-上期'!D:D,'TB-上期'!A147,'调整分录-上期'!F:F)</f>
        <v>0</v>
      </c>
      <c r="BD147" s="162">
        <f>SUMIF('调整分录-上期'!D:D,'TB-上期'!A147,'调整分录-上期'!G:G)</f>
        <v>0</v>
      </c>
      <c r="BE147" s="163">
        <f t="shared" si="15"/>
        <v>0</v>
      </c>
    </row>
    <row r="148" spans="1:57" ht="18" customHeight="1">
      <c r="A148" s="62" t="s">
        <v>460</v>
      </c>
      <c r="B148" s="62" t="s">
        <v>141</v>
      </c>
      <c r="C148" s="59"/>
      <c r="D148" s="173"/>
      <c r="BB148" s="162">
        <f t="shared" si="14"/>
        <v>0</v>
      </c>
      <c r="BC148" s="162">
        <f>SUMIF('调整分录-上期'!D:D,'TB-上期'!A148,'调整分录-上期'!F:F)</f>
        <v>0</v>
      </c>
      <c r="BD148" s="162">
        <f>SUMIF('调整分录-上期'!D:D,'TB-上期'!A148,'调整分录-上期'!G:G)</f>
        <v>0</v>
      </c>
      <c r="BE148" s="163">
        <f t="shared" si="15"/>
        <v>0</v>
      </c>
    </row>
    <row r="149" spans="1:57" ht="18" customHeight="1">
      <c r="A149" s="62" t="s">
        <v>461</v>
      </c>
      <c r="B149" s="62" t="s">
        <v>142</v>
      </c>
      <c r="C149" s="59"/>
      <c r="D149" s="173"/>
      <c r="BB149" s="162">
        <f t="shared" si="14"/>
        <v>0</v>
      </c>
      <c r="BC149" s="162">
        <f>SUMIF('调整分录-上期'!D:D,'TB-上期'!A149,'调整分录-上期'!F:F)</f>
        <v>0</v>
      </c>
      <c r="BD149" s="162">
        <f>SUMIF('调整分录-上期'!D:D,'TB-上期'!A149,'调整分录-上期'!G:G)</f>
        <v>0</v>
      </c>
      <c r="BE149" s="163">
        <f t="shared" si="15"/>
        <v>0</v>
      </c>
    </row>
    <row r="150" spans="1:57" ht="18" customHeight="1">
      <c r="A150" s="194" t="s">
        <v>462</v>
      </c>
      <c r="B150" s="62" t="s">
        <v>143</v>
      </c>
      <c r="C150" s="59"/>
      <c r="D150" s="173"/>
      <c r="BB150" s="162">
        <f t="shared" si="14"/>
        <v>0</v>
      </c>
      <c r="BC150" s="162">
        <f>SUMIF('调整分录-上期'!D:D,'TB-上期'!A150,'调整分录-上期'!F:F)</f>
        <v>0</v>
      </c>
      <c r="BD150" s="162">
        <f>SUMIF('调整分录-上期'!D:D,'TB-上期'!A150,'调整分录-上期'!G:G)</f>
        <v>0</v>
      </c>
      <c r="BE150" s="163">
        <f t="shared" si="15"/>
        <v>0</v>
      </c>
    </row>
    <row r="151" spans="1:57" ht="18" customHeight="1">
      <c r="A151" s="194" t="s">
        <v>463</v>
      </c>
      <c r="B151" s="62" t="s">
        <v>144</v>
      </c>
      <c r="C151" s="59"/>
      <c r="D151" s="173"/>
      <c r="BB151" s="162">
        <f t="shared" si="14"/>
        <v>0</v>
      </c>
      <c r="BC151" s="162">
        <f>SUMIF('调整分录-上期'!D:D,'TB-上期'!A151,'调整分录-上期'!F:F)</f>
        <v>0</v>
      </c>
      <c r="BD151" s="162">
        <f>SUMIF('调整分录-上期'!D:D,'TB-上期'!A151,'调整分录-上期'!G:G)</f>
        <v>0</v>
      </c>
      <c r="BE151" s="163">
        <f t="shared" si="15"/>
        <v>0</v>
      </c>
    </row>
    <row r="152" spans="1:57" ht="18" customHeight="1">
      <c r="A152" s="181" t="s">
        <v>145</v>
      </c>
      <c r="B152" s="181" t="s">
        <v>145</v>
      </c>
      <c r="C152" s="182"/>
      <c r="D152" s="183">
        <f>D122-D127+D143+D144+D146+D147+D148+D149+D150+D151</f>
        <v>2371456.8500000015</v>
      </c>
      <c r="BA152" s="191"/>
      <c r="BB152" s="192">
        <f t="shared" si="14"/>
        <v>2371456.8500000015</v>
      </c>
      <c r="BC152" s="192"/>
      <c r="BD152" s="192"/>
      <c r="BE152" s="195">
        <f t="shared" si="15"/>
        <v>2371456.8500000015</v>
      </c>
    </row>
    <row r="153" spans="1:57" ht="18" customHeight="1">
      <c r="A153" s="194" t="s">
        <v>464</v>
      </c>
      <c r="B153" s="62" t="s">
        <v>146</v>
      </c>
      <c r="C153" s="59"/>
      <c r="D153" s="173">
        <f>'[1]TB-本期 (2)'!$D$157</f>
        <v>174588.17</v>
      </c>
      <c r="BB153" s="162">
        <f t="shared" si="14"/>
        <v>174588.17</v>
      </c>
      <c r="BC153" s="162">
        <f>SUMIF('调整分录-上期'!D:D,'TB-上期'!A153,'调整分录-上期'!F:F)</f>
        <v>0</v>
      </c>
      <c r="BD153" s="162">
        <f>SUMIF('调整分录-上期'!D:D,'TB-上期'!A153,'调整分录-上期'!G:G)</f>
        <v>0</v>
      </c>
      <c r="BE153" s="163">
        <f t="shared" si="15"/>
        <v>174588.17</v>
      </c>
    </row>
    <row r="154" spans="1:57" ht="18" customHeight="1">
      <c r="A154" s="194" t="s">
        <v>465</v>
      </c>
      <c r="B154" s="62" t="s">
        <v>147</v>
      </c>
      <c r="C154" s="59"/>
      <c r="D154" s="173">
        <f>'[1]TB-本期 (2)'!$D$158</f>
        <v>5000</v>
      </c>
      <c r="BB154" s="162">
        <f t="shared" si="14"/>
        <v>5000</v>
      </c>
      <c r="BC154" s="162">
        <f>SUMIF('调整分录-上期'!D:D,'TB-上期'!A154,'调整分录-上期'!F:F)</f>
        <v>0</v>
      </c>
      <c r="BD154" s="162">
        <f>SUMIF('调整分录-上期'!D:D,'TB-上期'!A154,'调整分录-上期'!G:G)</f>
        <v>0</v>
      </c>
      <c r="BE154" s="163">
        <f>BB154+BC154-BD154</f>
        <v>5000</v>
      </c>
    </row>
    <row r="155" spans="1:57" ht="18" customHeight="1">
      <c r="A155" s="181" t="s">
        <v>148</v>
      </c>
      <c r="B155" s="181" t="s">
        <v>148</v>
      </c>
      <c r="C155" s="182"/>
      <c r="D155" s="183">
        <f>D152+D153-D154</f>
        <v>2541045.0200000014</v>
      </c>
      <c r="BA155" s="191"/>
      <c r="BB155" s="192">
        <f t="shared" si="14"/>
        <v>2541045.0200000014</v>
      </c>
      <c r="BC155" s="192"/>
      <c r="BD155" s="192"/>
      <c r="BE155" s="195">
        <f t="shared" si="15"/>
        <v>2541045.0200000014</v>
      </c>
    </row>
    <row r="156" spans="1:57" ht="18" customHeight="1">
      <c r="A156" s="62" t="s">
        <v>466</v>
      </c>
      <c r="B156" s="62" t="s">
        <v>149</v>
      </c>
      <c r="C156" s="59"/>
      <c r="D156" s="173">
        <f>'[1]TB-本期 (2)'!$D$160</f>
        <v>217676.79999999999</v>
      </c>
      <c r="BB156" s="162">
        <f t="shared" si="14"/>
        <v>217676.79999999999</v>
      </c>
      <c r="BC156" s="162">
        <f>SUMIF('调整分录-上期'!D:D,'TB-上期'!A156,'调整分录-上期'!F:F)</f>
        <v>0</v>
      </c>
      <c r="BD156" s="162">
        <f>SUMIF('调整分录-上期'!D:D,'TB-上期'!A156,'调整分录-上期'!G:G)</f>
        <v>0</v>
      </c>
      <c r="BE156" s="163">
        <f>BB156+BC156-BD156</f>
        <v>217676.79999999999</v>
      </c>
    </row>
    <row r="157" spans="1:57" ht="18" customHeight="1">
      <c r="A157" s="181" t="s">
        <v>150</v>
      </c>
      <c r="B157" s="181" t="s">
        <v>150</v>
      </c>
      <c r="C157" s="182"/>
      <c r="D157" s="183">
        <f>D155-D156</f>
        <v>2323368.2200000016</v>
      </c>
      <c r="BA157" s="191"/>
      <c r="BB157" s="192">
        <f t="shared" si="14"/>
        <v>2323368.2200000016</v>
      </c>
      <c r="BC157" s="192">
        <f>SUM(BC123:BC156)-BC141-BC142-BC145</f>
        <v>100</v>
      </c>
      <c r="BD157" s="192">
        <f>SUM(BD123:BD156)-BD141-BD142-BD145</f>
        <v>1000000</v>
      </c>
      <c r="BE157" s="195">
        <f t="shared" si="15"/>
        <v>3323268.2200000016</v>
      </c>
    </row>
    <row r="158" spans="1:57" ht="18" customHeight="1">
      <c r="A158" s="62" t="s">
        <v>151</v>
      </c>
      <c r="B158" s="62" t="s">
        <v>151</v>
      </c>
      <c r="C158" s="59"/>
      <c r="D158" s="172"/>
      <c r="BB158" s="162">
        <f t="shared" si="14"/>
        <v>0</v>
      </c>
      <c r="BC158" s="162">
        <f>SUMIF('调整分录-上期'!D:D,'TB-上期'!A158,'调整分录-上期'!F:F)</f>
        <v>0</v>
      </c>
      <c r="BD158" s="162">
        <f>SUMIF('调整分录-上期'!D:D,'TB-上期'!A158,'调整分录-上期'!G:G)</f>
        <v>0</v>
      </c>
    </row>
    <row r="159" spans="1:57" ht="18" customHeight="1">
      <c r="A159" s="189" t="s">
        <v>443</v>
      </c>
      <c r="B159" s="189" t="s">
        <v>152</v>
      </c>
      <c r="C159" s="182"/>
      <c r="D159" s="183">
        <f>D157-D160</f>
        <v>2323368.2200000016</v>
      </c>
      <c r="BA159" s="191"/>
      <c r="BB159" s="192">
        <f t="shared" si="14"/>
        <v>2323368.2200000016</v>
      </c>
      <c r="BC159" s="192"/>
      <c r="BD159" s="192"/>
      <c r="BE159" s="195">
        <f t="shared" si="15"/>
        <v>2323368.2200000016</v>
      </c>
    </row>
    <row r="160" spans="1:57" ht="18" customHeight="1">
      <c r="A160" s="62" t="s">
        <v>444</v>
      </c>
      <c r="B160" s="62" t="s">
        <v>153</v>
      </c>
      <c r="C160" s="59"/>
      <c r="D160" s="172"/>
      <c r="BB160" s="162">
        <f t="shared" si="14"/>
        <v>0</v>
      </c>
      <c r="BC160" s="162">
        <f>SUMIF('调整分录-上期'!D:D,'TB-上期'!A160,'调整分录-上期'!F:F)</f>
        <v>0</v>
      </c>
      <c r="BD160" s="162">
        <f>SUMIF('调整分录-上期'!D:D,'TB-上期'!A160,'调整分录-上期'!G:G)</f>
        <v>0</v>
      </c>
      <c r="BE160" s="163">
        <f t="shared" si="15"/>
        <v>0</v>
      </c>
    </row>
    <row r="161" spans="1:57" ht="18" customHeight="1">
      <c r="A161" s="62" t="s">
        <v>154</v>
      </c>
      <c r="B161" s="62" t="s">
        <v>154</v>
      </c>
      <c r="C161" s="59"/>
      <c r="D161" s="172"/>
      <c r="BB161" s="162">
        <f t="shared" si="14"/>
        <v>0</v>
      </c>
      <c r="BC161" s="162">
        <f>SUMIF('调整分录-上期'!D:D,'TB-上期'!A161,'调整分录-上期'!F:F)</f>
        <v>0</v>
      </c>
      <c r="BD161" s="162">
        <f>SUMIF('调整分录-上期'!D:D,'TB-上期'!A161,'调整分录-上期'!G:G)</f>
        <v>0</v>
      </c>
    </row>
    <row r="162" spans="1:57" ht="18" customHeight="1">
      <c r="A162" s="62" t="s">
        <v>472</v>
      </c>
      <c r="B162" s="62" t="s">
        <v>155</v>
      </c>
      <c r="C162" s="59"/>
      <c r="D162" s="198"/>
      <c r="E162" s="199"/>
      <c r="F162" s="199"/>
      <c r="G162" s="199"/>
      <c r="H162" s="199"/>
      <c r="I162" s="199"/>
      <c r="J162" s="199"/>
      <c r="K162" s="199"/>
      <c r="L162" s="199"/>
      <c r="M162" s="199"/>
      <c r="N162" s="199"/>
      <c r="O162" s="199"/>
      <c r="P162" s="199"/>
      <c r="Q162" s="199"/>
      <c r="R162" s="199"/>
      <c r="S162" s="199"/>
      <c r="T162" s="199"/>
      <c r="U162" s="199"/>
      <c r="V162" s="199"/>
      <c r="W162" s="199"/>
      <c r="X162" s="199"/>
      <c r="Y162" s="199"/>
      <c r="Z162" s="199"/>
      <c r="AA162" s="199"/>
      <c r="AB162" s="199"/>
      <c r="AC162" s="199"/>
      <c r="AD162" s="199"/>
      <c r="AE162" s="199"/>
      <c r="AF162" s="199"/>
      <c r="AG162" s="199"/>
      <c r="AH162" s="199"/>
      <c r="AI162" s="199"/>
      <c r="AJ162" s="199"/>
      <c r="AK162" s="199"/>
      <c r="AL162" s="199"/>
      <c r="AM162" s="199"/>
      <c r="AN162" s="199"/>
      <c r="AO162" s="199"/>
      <c r="AP162" s="199"/>
      <c r="AQ162" s="199"/>
      <c r="AR162" s="199"/>
      <c r="AS162" s="199"/>
      <c r="AT162" s="199"/>
      <c r="AU162" s="199"/>
      <c r="AV162" s="199"/>
      <c r="AW162" s="199"/>
      <c r="AX162" s="199"/>
      <c r="AY162" s="199"/>
      <c r="AZ162" s="199"/>
      <c r="BA162" s="199"/>
      <c r="BB162" s="200">
        <f t="shared" si="14"/>
        <v>0</v>
      </c>
      <c r="BC162" s="200">
        <f>SUMIF('调整分录-上期'!D:D,'TB-上期'!A162,'调整分录-上期'!F:F)</f>
        <v>0</v>
      </c>
      <c r="BD162" s="200">
        <f>SUMIF('调整分录-上期'!D:D,'TB-上期'!A162,'调整分录-上期'!G:G)</f>
        <v>0</v>
      </c>
      <c r="BE162" s="201">
        <f>BB162+BC162-BD162</f>
        <v>0</v>
      </c>
    </row>
    <row r="163" spans="1:57" ht="18" customHeight="1">
      <c r="A163" s="189" t="s">
        <v>445</v>
      </c>
      <c r="B163" s="189" t="s">
        <v>156</v>
      </c>
      <c r="C163" s="182"/>
      <c r="D163" s="183">
        <f>D157-D162</f>
        <v>2323368.2200000016</v>
      </c>
      <c r="BA163" s="191"/>
      <c r="BB163" s="192">
        <f t="shared" si="14"/>
        <v>2323368.2200000016</v>
      </c>
      <c r="BC163" s="192"/>
      <c r="BD163" s="192"/>
      <c r="BE163" s="195">
        <f>BB163+BD163-BC163</f>
        <v>2323368.2200000016</v>
      </c>
    </row>
    <row r="164" spans="1:57" ht="18" customHeight="1">
      <c r="A164" s="161" t="s">
        <v>473</v>
      </c>
      <c r="B164" s="161" t="s">
        <v>288</v>
      </c>
      <c r="D164" s="162">
        <f>'[1]TB-本期 (2)'!$D$168</f>
        <v>2884927.18</v>
      </c>
      <c r="BB164" s="162">
        <f t="shared" si="14"/>
        <v>2884927.18</v>
      </c>
      <c r="BC164" s="162">
        <f>SUMIF('调整分录-上期'!D:D,'TB-上期'!A164,'调整分录-上期'!F:F)</f>
        <v>0</v>
      </c>
      <c r="BD164" s="162">
        <f>SUMIF('调整分录-上期'!D:D,'TB-上期'!A164,'调整分录-上期'!G:G)</f>
        <v>0</v>
      </c>
      <c r="BE164" s="163">
        <f t="shared" ref="BE164:BE167" si="16">BB164+BD164-BC164</f>
        <v>2884927.18</v>
      </c>
    </row>
    <row r="165" spans="1:57" ht="18" customHeight="1">
      <c r="A165" s="161" t="s">
        <v>467</v>
      </c>
      <c r="B165" s="161" t="s">
        <v>289</v>
      </c>
      <c r="BB165" s="162">
        <f t="shared" si="14"/>
        <v>0</v>
      </c>
      <c r="BC165" s="162">
        <f>SUMIF('调整分录-上期'!D:D,'TB-上期'!A165,'调整分录-上期'!F:F)</f>
        <v>0</v>
      </c>
      <c r="BD165" s="162">
        <f>SUMIF('调整分录-上期'!D:D,'TB-上期'!A165,'调整分录-上期'!G:G)</f>
        <v>0</v>
      </c>
      <c r="BE165" s="163">
        <f t="shared" si="16"/>
        <v>0</v>
      </c>
    </row>
    <row r="166" spans="1:57" ht="18" customHeight="1">
      <c r="A166" s="161"/>
      <c r="B166" s="161"/>
      <c r="BB166" s="162">
        <f t="shared" si="14"/>
        <v>0</v>
      </c>
      <c r="BC166" s="162">
        <f>SUMIF('调整分录-上期'!D:D,'TB-上期'!A166,'调整分录-上期'!F:F)</f>
        <v>0</v>
      </c>
      <c r="BD166" s="162">
        <f>SUMIF('调整分录-上期'!D:D,'TB-上期'!A166,'调整分录-上期'!G:G)</f>
        <v>0</v>
      </c>
      <c r="BE166" s="163">
        <f t="shared" si="16"/>
        <v>0</v>
      </c>
    </row>
    <row r="167" spans="1:57" ht="18" customHeight="1">
      <c r="A167" s="190" t="s">
        <v>290</v>
      </c>
      <c r="B167" s="190" t="s">
        <v>290</v>
      </c>
      <c r="C167" s="191"/>
      <c r="D167" s="192">
        <f>D163+D164+D165</f>
        <v>5208295.4000000022</v>
      </c>
      <c r="BA167" s="191"/>
      <c r="BB167" s="192">
        <f t="shared" si="14"/>
        <v>5208295.4000000022</v>
      </c>
      <c r="BC167" s="192"/>
      <c r="BD167" s="192"/>
      <c r="BE167" s="195">
        <f>BB167+BD167-BC167</f>
        <v>5208295.4000000022</v>
      </c>
    </row>
    <row r="168" spans="1:57" ht="18" customHeight="1">
      <c r="A168" s="161" t="s">
        <v>468</v>
      </c>
      <c r="B168" s="161" t="s">
        <v>291</v>
      </c>
      <c r="D168" s="162">
        <f>'[1]TB-本期 (2)'!$D$172</f>
        <v>459302.64</v>
      </c>
      <c r="BB168" s="162">
        <f t="shared" si="14"/>
        <v>459302.64</v>
      </c>
      <c r="BC168" s="162">
        <f>SUMIF('调整分录-上期'!D:D,'TB-上期'!A168,'调整分录-上期'!F:F)</f>
        <v>0</v>
      </c>
      <c r="BD168" s="162">
        <f>SUMIF('调整分录-上期'!D:D,'TB-上期'!A168,'调整分录-上期'!G:G)</f>
        <v>0</v>
      </c>
      <c r="BE168" s="163">
        <f>BB168+BC168-BD168</f>
        <v>459302.64</v>
      </c>
    </row>
    <row r="169" spans="1:57" ht="18" customHeight="1">
      <c r="A169" s="161" t="s">
        <v>446</v>
      </c>
      <c r="B169" s="161" t="s">
        <v>292</v>
      </c>
      <c r="BB169" s="162">
        <f t="shared" si="14"/>
        <v>0</v>
      </c>
      <c r="BC169" s="162">
        <f>SUMIF('调整分录-上期'!D:D,'TB-上期'!A169,'调整分录-上期'!F:F)</f>
        <v>0</v>
      </c>
      <c r="BD169" s="162">
        <f>SUMIF('调整分录-上期'!D:D,'TB-上期'!A169,'调整分录-上期'!G:G)</f>
        <v>0</v>
      </c>
      <c r="BE169" s="163">
        <f t="shared" ref="BE169:BE173" si="17">BB169+BC169-BD169</f>
        <v>0</v>
      </c>
    </row>
    <row r="170" spans="1:57" ht="18" customHeight="1">
      <c r="A170" s="161" t="s">
        <v>447</v>
      </c>
      <c r="B170" s="161" t="s">
        <v>293</v>
      </c>
      <c r="BB170" s="162">
        <f t="shared" si="14"/>
        <v>0</v>
      </c>
      <c r="BC170" s="162">
        <f>SUMIF('调整分录-上期'!D:D,'TB-上期'!A170,'调整分录-上期'!F:F)</f>
        <v>0</v>
      </c>
      <c r="BD170" s="162">
        <f>SUMIF('调整分录-上期'!D:D,'TB-上期'!A170,'调整分录-上期'!G:G)</f>
        <v>0</v>
      </c>
      <c r="BE170" s="163">
        <f t="shared" si="17"/>
        <v>0</v>
      </c>
    </row>
    <row r="171" spans="1:57" ht="18" customHeight="1">
      <c r="A171" s="161" t="s">
        <v>448</v>
      </c>
      <c r="B171" s="161" t="s">
        <v>294</v>
      </c>
      <c r="BB171" s="162">
        <f t="shared" si="14"/>
        <v>0</v>
      </c>
      <c r="BC171" s="162">
        <f>SUMIF('调整分录-上期'!D:D,'TB-上期'!A171,'调整分录-上期'!F:F)</f>
        <v>0</v>
      </c>
      <c r="BD171" s="162">
        <f>SUMIF('调整分录-上期'!D:D,'TB-上期'!A171,'调整分录-上期'!G:G)</f>
        <v>0</v>
      </c>
      <c r="BE171" s="163">
        <f t="shared" si="17"/>
        <v>0</v>
      </c>
    </row>
    <row r="172" spans="1:57" ht="18" customHeight="1">
      <c r="A172" s="161" t="s">
        <v>449</v>
      </c>
      <c r="B172" s="161" t="s">
        <v>295</v>
      </c>
      <c r="BB172" s="162">
        <f t="shared" si="14"/>
        <v>0</v>
      </c>
      <c r="BC172" s="162">
        <f>SUMIF('调整分录-上期'!D:D,'TB-上期'!A172,'调整分录-上期'!F:F)</f>
        <v>0</v>
      </c>
      <c r="BD172" s="162">
        <f>SUMIF('调整分录-上期'!D:D,'TB-上期'!A172,'调整分录-上期'!G:G)</f>
        <v>0</v>
      </c>
      <c r="BE172" s="163">
        <f t="shared" si="17"/>
        <v>0</v>
      </c>
    </row>
    <row r="173" spans="1:57" ht="18" customHeight="1">
      <c r="A173" s="161" t="s">
        <v>450</v>
      </c>
      <c r="B173" s="161" t="s">
        <v>296</v>
      </c>
      <c r="BB173" s="162">
        <f t="shared" si="14"/>
        <v>0</v>
      </c>
      <c r="BC173" s="162">
        <f>SUMIF('调整分录-上期'!D:D,'TB-上期'!A173,'调整分录-上期'!F:F)</f>
        <v>0</v>
      </c>
      <c r="BD173" s="162">
        <f>SUMIF('调整分录-上期'!D:D,'TB-上期'!A173,'调整分录-上期'!G:G)</f>
        <v>0</v>
      </c>
      <c r="BE173" s="163">
        <f t="shared" si="17"/>
        <v>0</v>
      </c>
    </row>
    <row r="174" spans="1:57" ht="18" customHeight="1">
      <c r="A174" s="161"/>
      <c r="B174" s="161"/>
      <c r="BB174" s="162">
        <f t="shared" si="14"/>
        <v>0</v>
      </c>
      <c r="BC174" s="162">
        <f>SUMIF('调整分录-上期'!D:D,'TB-上期'!A174,'调整分录-上期'!F:F)</f>
        <v>0</v>
      </c>
      <c r="BD174" s="162">
        <f>SUMIF('调整分录-上期'!D:D,'TB-上期'!A174,'调整分录-上期'!G:G)</f>
        <v>0</v>
      </c>
    </row>
    <row r="175" spans="1:57" ht="18" customHeight="1">
      <c r="A175" s="190" t="s">
        <v>297</v>
      </c>
      <c r="B175" s="190" t="s">
        <v>297</v>
      </c>
      <c r="C175" s="191"/>
      <c r="D175" s="192">
        <f>D167-D168-D169-D170-D171-D172-D173</f>
        <v>4748992.7600000026</v>
      </c>
      <c r="BA175" s="191"/>
      <c r="BB175" s="192">
        <f t="shared" si="14"/>
        <v>4748992.7600000026</v>
      </c>
      <c r="BC175" s="192"/>
      <c r="BD175" s="192"/>
      <c r="BE175" s="195">
        <f>BB175+BD175-BC175</f>
        <v>4748992.7600000026</v>
      </c>
    </row>
    <row r="176" spans="1:57" ht="18" customHeight="1">
      <c r="A176" s="161" t="s">
        <v>469</v>
      </c>
      <c r="B176" s="161" t="s">
        <v>298</v>
      </c>
      <c r="BB176" s="162">
        <f t="shared" si="14"/>
        <v>0</v>
      </c>
      <c r="BC176" s="162">
        <f>SUMIF('调整分录-上期'!D:D,'TB-上期'!A176,'调整分录-上期'!F:F)</f>
        <v>0</v>
      </c>
      <c r="BD176" s="162">
        <f>SUMIF('调整分录-上期'!D:D,'TB-上期'!A176,'调整分录-上期'!G:G)</f>
        <v>0</v>
      </c>
      <c r="BE176" s="163">
        <f t="shared" ref="BE176:BE181" si="18">BB176+BC176-BD176</f>
        <v>0</v>
      </c>
    </row>
    <row r="177" spans="1:57" ht="18" customHeight="1">
      <c r="A177" s="161" t="s">
        <v>451</v>
      </c>
      <c r="B177" s="161" t="s">
        <v>299</v>
      </c>
      <c r="BB177" s="162">
        <f t="shared" si="14"/>
        <v>0</v>
      </c>
      <c r="BC177" s="162">
        <f>SUMIF('调整分录-上期'!D:D,'TB-上期'!A177,'调整分录-上期'!F:F)</f>
        <v>0</v>
      </c>
      <c r="BD177" s="162">
        <f>SUMIF('调整分录-上期'!D:D,'TB-上期'!A177,'调整分录-上期'!G:G)</f>
        <v>0</v>
      </c>
      <c r="BE177" s="163">
        <f t="shared" si="18"/>
        <v>0</v>
      </c>
    </row>
    <row r="178" spans="1:57" ht="18" customHeight="1">
      <c r="A178" s="161" t="s">
        <v>452</v>
      </c>
      <c r="B178" s="161" t="s">
        <v>300</v>
      </c>
      <c r="D178" s="162">
        <f>'[1]TB-本期 (2)'!$D$182</f>
        <v>4100000</v>
      </c>
      <c r="BB178" s="162">
        <f t="shared" si="14"/>
        <v>4100000</v>
      </c>
      <c r="BC178" s="162">
        <f>SUMIF('调整分录-上期'!D:D,'TB-上期'!A178,'调整分录-上期'!F:F)</f>
        <v>0</v>
      </c>
      <c r="BD178" s="162">
        <f>SUMIF('调整分录-上期'!D:D,'TB-上期'!A178,'调整分录-上期'!G:G)</f>
        <v>0</v>
      </c>
      <c r="BE178" s="163">
        <f t="shared" si="18"/>
        <v>4100000</v>
      </c>
    </row>
    <row r="179" spans="1:57" ht="18" customHeight="1">
      <c r="A179" s="161" t="s">
        <v>453</v>
      </c>
      <c r="B179" s="161" t="s">
        <v>301</v>
      </c>
      <c r="BB179" s="162">
        <f t="shared" si="14"/>
        <v>0</v>
      </c>
      <c r="BC179" s="162">
        <f>SUMIF('调整分录-上期'!D:D,'TB-上期'!A179,'调整分录-上期'!F:F)</f>
        <v>0</v>
      </c>
      <c r="BD179" s="162">
        <f>SUMIF('调整分录-上期'!D:D,'TB-上期'!A179,'调整分录-上期'!G:G)</f>
        <v>0</v>
      </c>
      <c r="BE179" s="163">
        <f t="shared" si="18"/>
        <v>0</v>
      </c>
    </row>
    <row r="180" spans="1:57" ht="18" customHeight="1">
      <c r="A180" s="161" t="s">
        <v>454</v>
      </c>
      <c r="B180" s="161" t="s">
        <v>302</v>
      </c>
      <c r="BB180" s="162">
        <f t="shared" si="14"/>
        <v>0</v>
      </c>
      <c r="BC180" s="162">
        <f>SUMIF('调整分录-上期'!D:D,'TB-上期'!A180,'调整分录-上期'!F:F)</f>
        <v>0</v>
      </c>
      <c r="BD180" s="162">
        <f>SUMIF('调整分录-上期'!D:D,'TB-上期'!A180,'调整分录-上期'!G:G)</f>
        <v>0</v>
      </c>
      <c r="BE180" s="163">
        <f t="shared" si="18"/>
        <v>0</v>
      </c>
    </row>
    <row r="181" spans="1:57" ht="18" customHeight="1">
      <c r="A181" s="161" t="s">
        <v>455</v>
      </c>
      <c r="B181" s="161" t="s">
        <v>303</v>
      </c>
      <c r="BB181" s="162">
        <f t="shared" si="14"/>
        <v>0</v>
      </c>
      <c r="BC181" s="162">
        <f>SUMIF('调整分录-上期'!D:D,'TB-上期'!A181,'调整分录-上期'!F:F)</f>
        <v>0</v>
      </c>
      <c r="BD181" s="162">
        <f>SUMIF('调整分录-上期'!D:D,'TB-上期'!A181,'调整分录-上期'!G:G)</f>
        <v>0</v>
      </c>
      <c r="BE181" s="163">
        <f t="shared" si="18"/>
        <v>0</v>
      </c>
    </row>
    <row r="182" spans="1:57" ht="18" customHeight="1">
      <c r="A182" s="161"/>
      <c r="B182" s="161"/>
      <c r="BB182" s="162">
        <f t="shared" si="14"/>
        <v>0</v>
      </c>
      <c r="BC182" s="162">
        <f>SUMIF('调整分录-上期'!D:D,'TB-上期'!A182,'调整分录-上期'!F:F)</f>
        <v>0</v>
      </c>
      <c r="BD182" s="162">
        <f>SUMIF('调整分录-上期'!D:D,'TB-上期'!A182,'调整分录-上期'!G:G)</f>
        <v>0</v>
      </c>
    </row>
    <row r="183" spans="1:57" ht="18" customHeight="1" thickBot="1">
      <c r="A183" s="193" t="s">
        <v>304</v>
      </c>
      <c r="B183" s="193" t="s">
        <v>304</v>
      </c>
      <c r="C183" s="191"/>
      <c r="D183" s="192">
        <f>D175-D176-D177-D178-D179-D180-D181</f>
        <v>648992.76000000257</v>
      </c>
      <c r="BA183" s="191"/>
      <c r="BB183" s="192">
        <f t="shared" si="14"/>
        <v>648992.76000000257</v>
      </c>
      <c r="BC183" s="192">
        <f>SUM(BC162:BC182)+BC157</f>
        <v>100</v>
      </c>
      <c r="BD183" s="192">
        <f>SUM(BD162:BD182)+BD157</f>
        <v>1000000</v>
      </c>
      <c r="BE183" s="195">
        <f>BB183+BD183-BC183</f>
        <v>1648892.7600000026</v>
      </c>
    </row>
    <row r="189" spans="1:57">
      <c r="B189" t="s">
        <v>484</v>
      </c>
    </row>
  </sheetData>
  <autoFilter ref="A2:BE183" xr:uid="{00000000-0001-0000-0000-000000000000}"/>
  <phoneticPr fontId="4" type="noConversion"/>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FB2D7D-03FE-4545-A850-1EE8B4F90684}">
  <dimension ref="A1:G147"/>
  <sheetViews>
    <sheetView topLeftCell="B141" workbookViewId="0">
      <selection activeCell="H171" sqref="H171"/>
    </sheetView>
  </sheetViews>
  <sheetFormatPr defaultRowHeight="14.25"/>
  <cols>
    <col min="1" max="1" width="25.375" hidden="1" customWidth="1"/>
    <col min="2" max="5" width="14" customWidth="1"/>
    <col min="6" max="7" width="14" style="162" customWidth="1"/>
  </cols>
  <sheetData>
    <row r="1" spans="1:1" hidden="1">
      <c r="A1" s="23" t="s">
        <v>456</v>
      </c>
    </row>
    <row r="2" spans="1:1" hidden="1">
      <c r="A2" s="23" t="s">
        <v>328</v>
      </c>
    </row>
    <row r="3" spans="1:1" hidden="1">
      <c r="A3" s="23" t="s">
        <v>329</v>
      </c>
    </row>
    <row r="4" spans="1:1" hidden="1">
      <c r="A4" s="23" t="s">
        <v>330</v>
      </c>
    </row>
    <row r="5" spans="1:1" hidden="1">
      <c r="A5" s="23" t="s">
        <v>331</v>
      </c>
    </row>
    <row r="6" spans="1:1" hidden="1">
      <c r="A6" s="23" t="s">
        <v>332</v>
      </c>
    </row>
    <row r="7" spans="1:1" hidden="1">
      <c r="A7" s="23" t="s">
        <v>333</v>
      </c>
    </row>
    <row r="8" spans="1:1" hidden="1">
      <c r="A8" s="23" t="s">
        <v>334</v>
      </c>
    </row>
    <row r="9" spans="1:1" hidden="1">
      <c r="A9" s="23" t="s">
        <v>336</v>
      </c>
    </row>
    <row r="10" spans="1:1" hidden="1">
      <c r="A10" s="23" t="s">
        <v>337</v>
      </c>
    </row>
    <row r="11" spans="1:1" hidden="1">
      <c r="A11" s="23" t="s">
        <v>338</v>
      </c>
    </row>
    <row r="12" spans="1:1" hidden="1">
      <c r="A12" s="23" t="s">
        <v>339</v>
      </c>
    </row>
    <row r="13" spans="1:1" hidden="1">
      <c r="A13" s="23" t="s">
        <v>340</v>
      </c>
    </row>
    <row r="14" spans="1:1" hidden="1">
      <c r="A14" s="23" t="s">
        <v>341</v>
      </c>
    </row>
    <row r="15" spans="1:1" hidden="1">
      <c r="A15" s="23" t="s">
        <v>342</v>
      </c>
    </row>
    <row r="16" spans="1:1" hidden="1">
      <c r="A16" s="23" t="s">
        <v>344</v>
      </c>
    </row>
    <row r="17" spans="1:1" hidden="1">
      <c r="A17" s="23" t="s">
        <v>345</v>
      </c>
    </row>
    <row r="18" spans="1:1" hidden="1">
      <c r="A18" s="23" t="s">
        <v>346</v>
      </c>
    </row>
    <row r="19" spans="1:1" hidden="1">
      <c r="A19" s="23" t="s">
        <v>348</v>
      </c>
    </row>
    <row r="20" spans="1:1" hidden="1">
      <c r="A20" s="23" t="s">
        <v>349</v>
      </c>
    </row>
    <row r="21" spans="1:1" hidden="1">
      <c r="A21" s="23" t="s">
        <v>350</v>
      </c>
    </row>
    <row r="22" spans="1:1" hidden="1">
      <c r="A22" s="23" t="s">
        <v>351</v>
      </c>
    </row>
    <row r="23" spans="1:1" hidden="1">
      <c r="A23" s="23" t="s">
        <v>352</v>
      </c>
    </row>
    <row r="24" spans="1:1" hidden="1">
      <c r="A24" s="23" t="s">
        <v>353</v>
      </c>
    </row>
    <row r="25" spans="1:1" hidden="1">
      <c r="A25" s="23" t="s">
        <v>354</v>
      </c>
    </row>
    <row r="26" spans="1:1" hidden="1">
      <c r="A26" s="23" t="s">
        <v>355</v>
      </c>
    </row>
    <row r="27" spans="1:1" hidden="1">
      <c r="A27" s="23" t="s">
        <v>356</v>
      </c>
    </row>
    <row r="28" spans="1:1" hidden="1">
      <c r="A28" s="23" t="s">
        <v>357</v>
      </c>
    </row>
    <row r="29" spans="1:1" hidden="1">
      <c r="A29" s="23" t="s">
        <v>359</v>
      </c>
    </row>
    <row r="30" spans="1:1" hidden="1">
      <c r="A30" s="23" t="s">
        <v>360</v>
      </c>
    </row>
    <row r="31" spans="1:1" hidden="1">
      <c r="A31" s="23" t="s">
        <v>361</v>
      </c>
    </row>
    <row r="32" spans="1:1" hidden="1">
      <c r="A32" s="23" t="s">
        <v>362</v>
      </c>
    </row>
    <row r="33" spans="1:1" hidden="1">
      <c r="A33" s="23" t="s">
        <v>363</v>
      </c>
    </row>
    <row r="34" spans="1:1" hidden="1">
      <c r="A34" s="23" t="s">
        <v>365</v>
      </c>
    </row>
    <row r="35" spans="1:1" hidden="1">
      <c r="A35" s="23" t="s">
        <v>366</v>
      </c>
    </row>
    <row r="36" spans="1:1" hidden="1">
      <c r="A36" s="23" t="s">
        <v>367</v>
      </c>
    </row>
    <row r="37" spans="1:1" hidden="1">
      <c r="A37" s="23" t="s">
        <v>369</v>
      </c>
    </row>
    <row r="38" spans="1:1" hidden="1">
      <c r="A38" s="23" t="s">
        <v>370</v>
      </c>
    </row>
    <row r="39" spans="1:1" hidden="1">
      <c r="A39" s="23" t="s">
        <v>371</v>
      </c>
    </row>
    <row r="40" spans="1:1" hidden="1">
      <c r="A40" s="23" t="s">
        <v>372</v>
      </c>
    </row>
    <row r="41" spans="1:1" hidden="1">
      <c r="A41" s="23" t="s">
        <v>373</v>
      </c>
    </row>
    <row r="42" spans="1:1" hidden="1">
      <c r="A42" s="23" t="s">
        <v>375</v>
      </c>
    </row>
    <row r="43" spans="1:1" hidden="1">
      <c r="A43" s="23" t="s">
        <v>376</v>
      </c>
    </row>
    <row r="44" spans="1:1" hidden="1">
      <c r="A44" s="23" t="s">
        <v>377</v>
      </c>
    </row>
    <row r="45" spans="1:1" hidden="1">
      <c r="A45" s="23" t="s">
        <v>379</v>
      </c>
    </row>
    <row r="46" spans="1:1" hidden="1">
      <c r="A46" s="23" t="s">
        <v>380</v>
      </c>
    </row>
    <row r="47" spans="1:1" hidden="1">
      <c r="A47" s="23" t="s">
        <v>381</v>
      </c>
    </row>
    <row r="48" spans="1:1" hidden="1">
      <c r="A48" s="23" t="s">
        <v>382</v>
      </c>
    </row>
    <row r="49" spans="1:1" hidden="1">
      <c r="A49" s="23" t="s">
        <v>383</v>
      </c>
    </row>
    <row r="50" spans="1:1" hidden="1">
      <c r="A50" s="44" t="s">
        <v>385</v>
      </c>
    </row>
    <row r="51" spans="1:1" hidden="1">
      <c r="A51" s="44" t="s">
        <v>386</v>
      </c>
    </row>
    <row r="52" spans="1:1" hidden="1">
      <c r="A52" s="44" t="s">
        <v>387</v>
      </c>
    </row>
    <row r="53" spans="1:1" hidden="1">
      <c r="A53" s="44" t="s">
        <v>388</v>
      </c>
    </row>
    <row r="54" spans="1:1" hidden="1">
      <c r="A54" s="44" t="s">
        <v>389</v>
      </c>
    </row>
    <row r="55" spans="1:1" hidden="1">
      <c r="A55" s="44" t="s">
        <v>390</v>
      </c>
    </row>
    <row r="56" spans="1:1" hidden="1">
      <c r="A56" s="44" t="s">
        <v>391</v>
      </c>
    </row>
    <row r="57" spans="1:1" hidden="1">
      <c r="A57" s="44" t="s">
        <v>392</v>
      </c>
    </row>
    <row r="58" spans="1:1" hidden="1">
      <c r="A58" s="44" t="s">
        <v>393</v>
      </c>
    </row>
    <row r="59" spans="1:1" hidden="1">
      <c r="A59" s="44" t="s">
        <v>394</v>
      </c>
    </row>
    <row r="60" spans="1:1" hidden="1">
      <c r="A60" s="44" t="s">
        <v>395</v>
      </c>
    </row>
    <row r="61" spans="1:1" hidden="1">
      <c r="A61" s="44" t="s">
        <v>396</v>
      </c>
    </row>
    <row r="62" spans="1:1" hidden="1">
      <c r="A62" s="44" t="s">
        <v>397</v>
      </c>
    </row>
    <row r="63" spans="1:1" hidden="1">
      <c r="A63" s="44" t="s">
        <v>398</v>
      </c>
    </row>
    <row r="64" spans="1:1" hidden="1">
      <c r="A64" s="44" t="s">
        <v>399</v>
      </c>
    </row>
    <row r="65" spans="1:1" hidden="1">
      <c r="A65" s="44" t="s">
        <v>400</v>
      </c>
    </row>
    <row r="66" spans="1:1" hidden="1">
      <c r="A66" s="44" t="s">
        <v>401</v>
      </c>
    </row>
    <row r="67" spans="1:1" hidden="1">
      <c r="A67" s="44" t="s">
        <v>402</v>
      </c>
    </row>
    <row r="68" spans="1:1" hidden="1">
      <c r="A68" s="44" t="s">
        <v>403</v>
      </c>
    </row>
    <row r="69" spans="1:1" hidden="1">
      <c r="A69" s="44" t="s">
        <v>404</v>
      </c>
    </row>
    <row r="70" spans="1:1" hidden="1">
      <c r="A70" s="44" t="s">
        <v>405</v>
      </c>
    </row>
    <row r="71" spans="1:1" hidden="1">
      <c r="A71" s="44" t="s">
        <v>80</v>
      </c>
    </row>
    <row r="72" spans="1:1" hidden="1">
      <c r="A72" s="44" t="s">
        <v>406</v>
      </c>
    </row>
    <row r="73" spans="1:1" hidden="1">
      <c r="A73" s="44" t="s">
        <v>407</v>
      </c>
    </row>
    <row r="74" spans="1:1" hidden="1">
      <c r="A74" s="44" t="s">
        <v>408</v>
      </c>
    </row>
    <row r="75" spans="1:1" hidden="1">
      <c r="A75" s="44" t="s">
        <v>409</v>
      </c>
    </row>
    <row r="76" spans="1:1" hidden="1">
      <c r="A76" s="44" t="s">
        <v>410</v>
      </c>
    </row>
    <row r="77" spans="1:1" hidden="1">
      <c r="A77" s="44" t="s">
        <v>411</v>
      </c>
    </row>
    <row r="78" spans="1:1" hidden="1">
      <c r="A78" s="44" t="s">
        <v>412</v>
      </c>
    </row>
    <row r="79" spans="1:1" hidden="1">
      <c r="A79" s="44" t="s">
        <v>413</v>
      </c>
    </row>
    <row r="80" spans="1:1" hidden="1">
      <c r="A80" s="44" t="s">
        <v>414</v>
      </c>
    </row>
    <row r="81" spans="1:1" hidden="1">
      <c r="A81" s="44" t="s">
        <v>415</v>
      </c>
    </row>
    <row r="82" spans="1:1" hidden="1">
      <c r="A82" s="44" t="s">
        <v>416</v>
      </c>
    </row>
    <row r="83" spans="1:1" hidden="1">
      <c r="A83" s="44" t="s">
        <v>417</v>
      </c>
    </row>
    <row r="84" spans="1:1" hidden="1">
      <c r="A84" s="44" t="s">
        <v>408</v>
      </c>
    </row>
    <row r="85" spans="1:1" hidden="1">
      <c r="A85" s="44" t="s">
        <v>409</v>
      </c>
    </row>
    <row r="86" spans="1:1" hidden="1">
      <c r="A86" s="44" t="s">
        <v>418</v>
      </c>
    </row>
    <row r="87" spans="1:1" hidden="1">
      <c r="A87" s="44" t="s">
        <v>471</v>
      </c>
    </row>
    <row r="88" spans="1:1" hidden="1">
      <c r="A88" s="44" t="s">
        <v>419</v>
      </c>
    </row>
    <row r="89" spans="1:1" hidden="1">
      <c r="A89" s="44" t="s">
        <v>420</v>
      </c>
    </row>
    <row r="90" spans="1:1" hidden="1">
      <c r="A90" s="44" t="s">
        <v>421</v>
      </c>
    </row>
    <row r="91" spans="1:1" hidden="1">
      <c r="A91" s="44" t="s">
        <v>422</v>
      </c>
    </row>
    <row r="92" spans="1:1" hidden="1">
      <c r="A92" s="44" t="s">
        <v>423</v>
      </c>
    </row>
    <row r="93" spans="1:1" hidden="1">
      <c r="A93" s="44" t="s">
        <v>425</v>
      </c>
    </row>
    <row r="94" spans="1:1" hidden="1">
      <c r="A94" s="194" t="s">
        <v>486</v>
      </c>
    </row>
    <row r="95" spans="1:1" hidden="1">
      <c r="A95" s="62" t="s">
        <v>426</v>
      </c>
    </row>
    <row r="96" spans="1:1" hidden="1">
      <c r="A96" s="62" t="s">
        <v>427</v>
      </c>
    </row>
    <row r="97" spans="1:1" hidden="1">
      <c r="A97" s="62" t="s">
        <v>428</v>
      </c>
    </row>
    <row r="98" spans="1:1" hidden="1">
      <c r="A98" s="194" t="s">
        <v>487</v>
      </c>
    </row>
    <row r="99" spans="1:1" hidden="1">
      <c r="A99" s="62" t="s">
        <v>429</v>
      </c>
    </row>
    <row r="100" spans="1:1" hidden="1">
      <c r="A100" s="62" t="s">
        <v>430</v>
      </c>
    </row>
    <row r="101" spans="1:1" hidden="1">
      <c r="A101" s="62" t="s">
        <v>431</v>
      </c>
    </row>
    <row r="102" spans="1:1" hidden="1">
      <c r="A102" s="62" t="s">
        <v>432</v>
      </c>
    </row>
    <row r="103" spans="1:1" hidden="1">
      <c r="A103" s="62" t="s">
        <v>433</v>
      </c>
    </row>
    <row r="104" spans="1:1" hidden="1">
      <c r="A104" s="62" t="s">
        <v>434</v>
      </c>
    </row>
    <row r="105" spans="1:1" hidden="1">
      <c r="A105" s="62" t="s">
        <v>435</v>
      </c>
    </row>
    <row r="106" spans="1:1" hidden="1">
      <c r="A106" s="62" t="s">
        <v>436</v>
      </c>
    </row>
    <row r="107" spans="1:1" hidden="1">
      <c r="A107" s="62" t="s">
        <v>437</v>
      </c>
    </row>
    <row r="108" spans="1:1" hidden="1">
      <c r="A108" s="62" t="s">
        <v>438</v>
      </c>
    </row>
    <row r="109" spans="1:1" hidden="1">
      <c r="A109" s="62" t="s">
        <v>439</v>
      </c>
    </row>
    <row r="110" spans="1:1" hidden="1">
      <c r="A110" s="62" t="s">
        <v>440</v>
      </c>
    </row>
    <row r="111" spans="1:1" hidden="1">
      <c r="A111" s="62" t="s">
        <v>441</v>
      </c>
    </row>
    <row r="112" spans="1:1" hidden="1">
      <c r="A112" s="62" t="s">
        <v>426</v>
      </c>
    </row>
    <row r="113" spans="1:1" hidden="1">
      <c r="A113" s="62" t="s">
        <v>470</v>
      </c>
    </row>
    <row r="114" spans="1:1" hidden="1">
      <c r="A114" s="62" t="s">
        <v>457</v>
      </c>
    </row>
    <row r="115" spans="1:1" ht="28.5" hidden="1">
      <c r="A115" s="62" t="s">
        <v>442</v>
      </c>
    </row>
    <row r="116" spans="1:1" hidden="1">
      <c r="A116" s="194" t="s">
        <v>458</v>
      </c>
    </row>
    <row r="117" spans="1:1" hidden="1">
      <c r="A117" s="194" t="s">
        <v>459</v>
      </c>
    </row>
    <row r="118" spans="1:1" hidden="1">
      <c r="A118" s="62" t="s">
        <v>460</v>
      </c>
    </row>
    <row r="119" spans="1:1" hidden="1">
      <c r="A119" s="62" t="s">
        <v>461</v>
      </c>
    </row>
    <row r="120" spans="1:1" hidden="1">
      <c r="A120" s="194" t="s">
        <v>462</v>
      </c>
    </row>
    <row r="121" spans="1:1" hidden="1">
      <c r="A121" s="194" t="s">
        <v>463</v>
      </c>
    </row>
    <row r="122" spans="1:1" hidden="1">
      <c r="A122" s="194" t="s">
        <v>464</v>
      </c>
    </row>
    <row r="123" spans="1:1" hidden="1">
      <c r="A123" s="194" t="s">
        <v>465</v>
      </c>
    </row>
    <row r="124" spans="1:1" hidden="1">
      <c r="A124" s="62" t="s">
        <v>466</v>
      </c>
    </row>
    <row r="125" spans="1:1" hidden="1">
      <c r="A125" s="62" t="s">
        <v>472</v>
      </c>
    </row>
    <row r="126" spans="1:1" hidden="1">
      <c r="A126" s="161" t="s">
        <v>473</v>
      </c>
    </row>
    <row r="127" spans="1:1" hidden="1">
      <c r="A127" s="161" t="s">
        <v>467</v>
      </c>
    </row>
    <row r="128" spans="1:1" hidden="1">
      <c r="A128" s="161" t="s">
        <v>468</v>
      </c>
    </row>
    <row r="129" spans="1:7" hidden="1">
      <c r="A129" s="161" t="s">
        <v>446</v>
      </c>
    </row>
    <row r="130" spans="1:7" hidden="1">
      <c r="A130" s="161" t="s">
        <v>447</v>
      </c>
    </row>
    <row r="131" spans="1:7" hidden="1">
      <c r="A131" s="161" t="s">
        <v>448</v>
      </c>
    </row>
    <row r="132" spans="1:7" hidden="1">
      <c r="A132" s="161" t="s">
        <v>449</v>
      </c>
    </row>
    <row r="133" spans="1:7" hidden="1">
      <c r="A133" s="161" t="s">
        <v>450</v>
      </c>
    </row>
    <row r="134" spans="1:7" hidden="1">
      <c r="A134" s="161" t="s">
        <v>469</v>
      </c>
    </row>
    <row r="135" spans="1:7" hidden="1">
      <c r="A135" s="161" t="s">
        <v>451</v>
      </c>
    </row>
    <row r="136" spans="1:7" hidden="1">
      <c r="A136" s="161" t="s">
        <v>452</v>
      </c>
    </row>
    <row r="137" spans="1:7" hidden="1">
      <c r="A137" s="161" t="s">
        <v>453</v>
      </c>
    </row>
    <row r="138" spans="1:7" hidden="1">
      <c r="A138" s="161" t="s">
        <v>454</v>
      </c>
    </row>
    <row r="139" spans="1:7" hidden="1">
      <c r="A139" s="161" t="s">
        <v>455</v>
      </c>
    </row>
    <row r="140" spans="1:7" hidden="1"/>
    <row r="141" spans="1:7">
      <c r="A141" s="191"/>
      <c r="B141" s="191" t="s">
        <v>474</v>
      </c>
      <c r="C141" s="191" t="s">
        <v>475</v>
      </c>
      <c r="D141" s="191" t="s">
        <v>476</v>
      </c>
      <c r="E141" s="191" t="s">
        <v>477</v>
      </c>
      <c r="F141" s="192" t="s">
        <v>478</v>
      </c>
      <c r="G141" s="192" t="s">
        <v>479</v>
      </c>
    </row>
    <row r="143" spans="1:7">
      <c r="D143" t="s">
        <v>480</v>
      </c>
      <c r="F143" s="162">
        <v>100</v>
      </c>
    </row>
    <row r="144" spans="1:7">
      <c r="D144" t="s">
        <v>481</v>
      </c>
      <c r="G144" s="162">
        <v>100</v>
      </c>
    </row>
    <row r="146" spans="4:7">
      <c r="D146" t="s">
        <v>488</v>
      </c>
      <c r="F146" s="162">
        <v>1000000</v>
      </c>
    </row>
    <row r="147" spans="4:7">
      <c r="D147" t="s">
        <v>485</v>
      </c>
      <c r="G147" s="162">
        <f>F146</f>
        <v>1000000</v>
      </c>
    </row>
  </sheetData>
  <autoFilter ref="A1:A139" xr:uid="{0E357356-E5B6-4135-9BB4-CF37B77B94AF}"/>
  <phoneticPr fontId="4" type="noConversion"/>
  <dataValidations count="1">
    <dataValidation type="list" allowBlank="1" showInputMessage="1" showErrorMessage="1" sqref="D142:D1048576" xr:uid="{F823D1A3-924E-4131-BFC2-EA395ADF4E49}">
      <formula1>$A$1:$A$139</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503963-A733-4416-838B-974B89CBE251}">
  <dimension ref="A1:BG189"/>
  <sheetViews>
    <sheetView workbookViewId="0">
      <pane xSplit="2" ySplit="2" topLeftCell="C3" activePane="bottomRight" state="frozen"/>
      <selection activeCell="H171" sqref="H171"/>
      <selection pane="topRight" activeCell="H171" sqref="H171"/>
      <selection pane="bottomLeft" activeCell="H171" sqref="H171"/>
      <selection pane="bottomRight" activeCell="H171" sqref="H171"/>
    </sheetView>
  </sheetViews>
  <sheetFormatPr defaultRowHeight="14.25"/>
  <cols>
    <col min="1" max="1" width="21.375" hidden="1" customWidth="1"/>
    <col min="2" max="2" width="48.625" customWidth="1"/>
    <col min="3" max="3" width="9.75" customWidth="1"/>
    <col min="4" max="4" width="13.125" style="162" customWidth="1"/>
    <col min="5" max="52" width="9" hidden="1" customWidth="1"/>
    <col min="53" max="53" width="9" customWidth="1"/>
    <col min="54" max="54" width="13.25" style="162" customWidth="1"/>
    <col min="55" max="55" width="12.375" customWidth="1"/>
    <col min="56" max="56" width="14.25" customWidth="1"/>
    <col min="57" max="57" width="13.125" customWidth="1"/>
    <col min="58" max="58" width="16.625" customWidth="1"/>
    <col min="59" max="59" width="15.25" customWidth="1"/>
  </cols>
  <sheetData>
    <row r="1" spans="1:59" ht="18" customHeight="1" thickBot="1">
      <c r="D1" s="162">
        <v>1</v>
      </c>
      <c r="E1">
        <v>2</v>
      </c>
      <c r="F1">
        <v>3</v>
      </c>
      <c r="G1">
        <v>4</v>
      </c>
      <c r="H1">
        <v>5</v>
      </c>
      <c r="I1">
        <v>6</v>
      </c>
      <c r="J1">
        <v>7</v>
      </c>
      <c r="K1">
        <v>8</v>
      </c>
      <c r="L1">
        <v>9</v>
      </c>
      <c r="M1">
        <v>10</v>
      </c>
      <c r="N1">
        <v>11</v>
      </c>
      <c r="O1">
        <v>12</v>
      </c>
      <c r="P1">
        <v>13</v>
      </c>
      <c r="Q1">
        <v>14</v>
      </c>
      <c r="R1">
        <v>15</v>
      </c>
      <c r="S1">
        <v>16</v>
      </c>
      <c r="T1">
        <v>17</v>
      </c>
      <c r="U1">
        <v>18</v>
      </c>
      <c r="V1">
        <v>19</v>
      </c>
      <c r="W1">
        <v>20</v>
      </c>
      <c r="X1">
        <v>21</v>
      </c>
      <c r="Y1">
        <v>22</v>
      </c>
      <c r="Z1">
        <v>23</v>
      </c>
      <c r="AA1">
        <v>24</v>
      </c>
      <c r="AB1">
        <v>25</v>
      </c>
      <c r="AC1">
        <v>26</v>
      </c>
      <c r="AD1">
        <v>27</v>
      </c>
      <c r="AE1">
        <v>28</v>
      </c>
      <c r="AF1">
        <v>29</v>
      </c>
      <c r="AG1">
        <v>30</v>
      </c>
      <c r="AH1">
        <v>31</v>
      </c>
      <c r="AI1">
        <v>32</v>
      </c>
      <c r="AJ1">
        <v>33</v>
      </c>
      <c r="AK1">
        <v>34</v>
      </c>
      <c r="AL1">
        <v>35</v>
      </c>
      <c r="AM1">
        <v>36</v>
      </c>
      <c r="AN1">
        <v>37</v>
      </c>
      <c r="AO1">
        <v>38</v>
      </c>
      <c r="AP1">
        <v>39</v>
      </c>
      <c r="AQ1">
        <v>40</v>
      </c>
      <c r="AR1">
        <v>41</v>
      </c>
      <c r="AS1">
        <v>42</v>
      </c>
      <c r="AT1">
        <v>43</v>
      </c>
      <c r="AU1">
        <v>44</v>
      </c>
      <c r="AV1">
        <v>45</v>
      </c>
      <c r="AW1">
        <v>46</v>
      </c>
      <c r="AX1">
        <v>47</v>
      </c>
      <c r="AY1">
        <v>48</v>
      </c>
      <c r="AZ1">
        <v>49</v>
      </c>
      <c r="BA1">
        <v>50</v>
      </c>
      <c r="BF1" s="196" t="s">
        <v>482</v>
      </c>
      <c r="BG1" s="197">
        <f>BE64-BE119</f>
        <v>0</v>
      </c>
    </row>
    <row r="2" spans="1:59" ht="18" customHeight="1">
      <c r="B2" s="159" t="s">
        <v>3</v>
      </c>
      <c r="C2" s="160" t="s">
        <v>4</v>
      </c>
      <c r="D2" s="167"/>
      <c r="BA2" s="191"/>
      <c r="BB2" s="192" t="s">
        <v>305</v>
      </c>
      <c r="BC2" s="191" t="s">
        <v>306</v>
      </c>
      <c r="BD2" s="191" t="s">
        <v>307</v>
      </c>
      <c r="BE2" s="191" t="s">
        <v>308</v>
      </c>
      <c r="BF2" s="196" t="s">
        <v>483</v>
      </c>
      <c r="BG2" s="197">
        <f>BE183-BE115</f>
        <v>2.5611370801925659E-9</v>
      </c>
    </row>
    <row r="3" spans="1:59" ht="18" customHeight="1">
      <c r="B3" s="18" t="s">
        <v>7</v>
      </c>
      <c r="C3" s="19"/>
      <c r="D3" s="168"/>
      <c r="BB3" s="162">
        <f>SUM(D3:BA3)</f>
        <v>0</v>
      </c>
      <c r="BE3" s="163">
        <f>BB3+BC3-BD3</f>
        <v>0</v>
      </c>
    </row>
    <row r="4" spans="1:59" ht="18" customHeight="1">
      <c r="A4" s="23" t="s">
        <v>456</v>
      </c>
      <c r="B4" s="23" t="s">
        <v>8</v>
      </c>
      <c r="C4" s="19"/>
      <c r="D4" s="169">
        <f>'[1]TB-本期 (2)'!$D$7</f>
        <v>2036200.67</v>
      </c>
      <c r="BB4" s="162">
        <f t="shared" ref="BB4:BB67" si="0">SUM(D4:BA4)</f>
        <v>2036200.67</v>
      </c>
      <c r="BC4" s="162">
        <f>SUMIF('调整分录-本期'!D:D,'TB-本期'!A4,'调整分录-本期'!F:F)</f>
        <v>0</v>
      </c>
      <c r="BD4" s="162">
        <f>SUMIF('调整分录-本期'!D:D,'TB-本期'!A4,'调整分录-本期'!G:G)</f>
        <v>0</v>
      </c>
      <c r="BE4" s="163">
        <f t="shared" ref="BE4:BE64" si="1">BB4+BC4-BD4</f>
        <v>2036200.67</v>
      </c>
    </row>
    <row r="5" spans="1:59" ht="18" customHeight="1">
      <c r="A5" s="23" t="s">
        <v>328</v>
      </c>
      <c r="B5" s="23" t="s">
        <v>9</v>
      </c>
      <c r="C5" s="19"/>
      <c r="D5" s="169"/>
      <c r="BB5" s="162">
        <f t="shared" si="0"/>
        <v>0</v>
      </c>
      <c r="BC5" s="162">
        <f>SUMIF('调整分录-本期'!D:D,'TB-本期'!A5,'调整分录-本期'!F:F)</f>
        <v>0</v>
      </c>
      <c r="BD5" s="162">
        <f>SUMIF('调整分录-本期'!D:D,'TB-本期'!A5,'调整分录-本期'!G:G)</f>
        <v>0</v>
      </c>
      <c r="BE5" s="163">
        <f t="shared" si="1"/>
        <v>0</v>
      </c>
    </row>
    <row r="6" spans="1:59" ht="18" customHeight="1">
      <c r="A6" s="23" t="s">
        <v>329</v>
      </c>
      <c r="B6" s="23" t="s">
        <v>10</v>
      </c>
      <c r="C6" s="19"/>
      <c r="D6" s="169"/>
      <c r="BB6" s="162">
        <f t="shared" si="0"/>
        <v>0</v>
      </c>
      <c r="BC6" s="162">
        <f>SUMIF('调整分录-本期'!D:D,'TB-本期'!A6,'调整分录-本期'!F:F)</f>
        <v>0</v>
      </c>
      <c r="BD6" s="162">
        <f>SUMIF('调整分录-本期'!D:D,'TB-本期'!A6,'调整分录-本期'!G:G)</f>
        <v>0</v>
      </c>
      <c r="BE6" s="163">
        <f t="shared" si="1"/>
        <v>0</v>
      </c>
    </row>
    <row r="7" spans="1:59" ht="18" customHeight="1">
      <c r="A7" s="23" t="s">
        <v>330</v>
      </c>
      <c r="B7" s="23" t="s">
        <v>11</v>
      </c>
      <c r="C7" s="19"/>
      <c r="D7" s="169"/>
      <c r="BB7" s="162">
        <f t="shared" si="0"/>
        <v>0</v>
      </c>
      <c r="BC7" s="162">
        <f>SUMIF('调整分录-本期'!D:D,'TB-本期'!A7,'调整分录-本期'!F:F)</f>
        <v>0</v>
      </c>
      <c r="BD7" s="162">
        <f>SUMIF('调整分录-本期'!D:D,'TB-本期'!A7,'调整分录-本期'!G:G)</f>
        <v>0</v>
      </c>
      <c r="BE7" s="163">
        <f t="shared" si="1"/>
        <v>0</v>
      </c>
    </row>
    <row r="8" spans="1:59" ht="18" customHeight="1">
      <c r="A8" s="23" t="s">
        <v>331</v>
      </c>
      <c r="B8" s="23" t="s">
        <v>12</v>
      </c>
      <c r="C8" s="19"/>
      <c r="D8" s="169"/>
      <c r="BB8" s="162">
        <f t="shared" si="0"/>
        <v>0</v>
      </c>
      <c r="BC8" s="162">
        <f>SUMIF('调整分录-本期'!D:D,'TB-本期'!A8,'调整分录-本期'!F:F)</f>
        <v>0</v>
      </c>
      <c r="BD8" s="162">
        <f>SUMIF('调整分录-本期'!D:D,'TB-本期'!A8,'调整分录-本期'!G:G)</f>
        <v>0</v>
      </c>
      <c r="BE8" s="163">
        <f t="shared" si="1"/>
        <v>0</v>
      </c>
    </row>
    <row r="9" spans="1:59" ht="18" customHeight="1">
      <c r="A9" s="23" t="s">
        <v>332</v>
      </c>
      <c r="B9" s="23" t="s">
        <v>13</v>
      </c>
      <c r="C9" s="19"/>
      <c r="D9" s="169"/>
      <c r="BB9" s="162">
        <f t="shared" si="0"/>
        <v>0</v>
      </c>
      <c r="BC9" s="162">
        <f>SUMIF('调整分录-本期'!D:D,'TB-本期'!A9,'调整分录-本期'!F:F)</f>
        <v>0</v>
      </c>
      <c r="BD9" s="162">
        <f>SUMIF('调整分录-本期'!D:D,'TB-本期'!A9,'调整分录-本期'!G:G)</f>
        <v>0</v>
      </c>
      <c r="BE9" s="163">
        <f t="shared" si="1"/>
        <v>0</v>
      </c>
    </row>
    <row r="10" spans="1:59" ht="18" customHeight="1">
      <c r="A10" s="23" t="s">
        <v>333</v>
      </c>
      <c r="B10" s="23" t="s">
        <v>14</v>
      </c>
      <c r="C10" s="19"/>
      <c r="D10" s="169"/>
      <c r="BB10" s="162">
        <f t="shared" si="0"/>
        <v>0</v>
      </c>
      <c r="BC10" s="162">
        <f>SUMIF('调整分录-本期'!D:D,'TB-本期'!A10,'调整分录-本期'!F:F)</f>
        <v>1000000</v>
      </c>
      <c r="BD10" s="162">
        <f>SUMIF('调整分录-本期'!D:D,'TB-本期'!A10,'调整分录-本期'!G:G)</f>
        <v>0</v>
      </c>
      <c r="BE10" s="163">
        <f t="shared" si="1"/>
        <v>1000000</v>
      </c>
    </row>
    <row r="11" spans="1:59" ht="18" customHeight="1">
      <c r="A11" s="23" t="s">
        <v>334</v>
      </c>
      <c r="B11" s="23" t="s">
        <v>309</v>
      </c>
      <c r="C11" s="19"/>
      <c r="D11" s="169"/>
      <c r="BB11" s="162">
        <f t="shared" si="0"/>
        <v>0</v>
      </c>
      <c r="BC11" s="162">
        <f>SUMIF('调整分录-本期'!D:D,'TB-本期'!A11,'调整分录-本期'!F:F)</f>
        <v>0</v>
      </c>
      <c r="BD11" s="162">
        <f>SUMIF('调整分录-本期'!D:D,'TB-本期'!A11,'调整分录-本期'!G:G)</f>
        <v>0</v>
      </c>
      <c r="BE11" s="163">
        <f>BB11+BD11-BC11</f>
        <v>0</v>
      </c>
    </row>
    <row r="12" spans="1:59" ht="18" customHeight="1">
      <c r="A12" s="164" t="s">
        <v>335</v>
      </c>
      <c r="B12" s="164" t="s">
        <v>310</v>
      </c>
      <c r="C12" s="165"/>
      <c r="D12" s="170">
        <f>D10-D11</f>
        <v>0</v>
      </c>
      <c r="BA12" s="191"/>
      <c r="BB12" s="192">
        <f t="shared" si="0"/>
        <v>0</v>
      </c>
      <c r="BC12" s="192"/>
      <c r="BD12" s="192"/>
      <c r="BE12" s="195">
        <f t="shared" si="1"/>
        <v>0</v>
      </c>
    </row>
    <row r="13" spans="1:59" ht="18" customHeight="1">
      <c r="A13" s="23" t="s">
        <v>336</v>
      </c>
      <c r="B13" s="23" t="s">
        <v>15</v>
      </c>
      <c r="C13" s="19"/>
      <c r="D13" s="169"/>
      <c r="BB13" s="162">
        <f t="shared" si="0"/>
        <v>0</v>
      </c>
      <c r="BC13" s="162">
        <f>SUMIF('调整分录-本期'!D:D,'TB-本期'!A13,'调整分录-本期'!F:F)</f>
        <v>0</v>
      </c>
      <c r="BD13" s="162">
        <f>SUMIF('调整分录-本期'!D:D,'TB-本期'!A13,'调整分录-本期'!G:G)</f>
        <v>0</v>
      </c>
      <c r="BE13" s="163">
        <f t="shared" si="1"/>
        <v>0</v>
      </c>
    </row>
    <row r="14" spans="1:59" ht="18" customHeight="1">
      <c r="A14" s="23" t="s">
        <v>337</v>
      </c>
      <c r="B14" s="23" t="s">
        <v>16</v>
      </c>
      <c r="C14" s="19"/>
      <c r="D14" s="169">
        <f>'[1]TB-本期 (2)'!$D$17</f>
        <v>44111.17</v>
      </c>
      <c r="BB14" s="162">
        <f t="shared" si="0"/>
        <v>44111.17</v>
      </c>
      <c r="BC14" s="162">
        <f>SUMIF('调整分录-本期'!D:D,'TB-本期'!A14,'调整分录-本期'!F:F)</f>
        <v>0</v>
      </c>
      <c r="BD14" s="162">
        <f>SUMIF('调整分录-本期'!D:D,'TB-本期'!A14,'调整分录-本期'!G:G)</f>
        <v>0</v>
      </c>
      <c r="BE14" s="163">
        <f t="shared" si="1"/>
        <v>44111.17</v>
      </c>
    </row>
    <row r="15" spans="1:59" ht="18" customHeight="1">
      <c r="A15" s="23" t="s">
        <v>338</v>
      </c>
      <c r="B15" s="23" t="s">
        <v>17</v>
      </c>
      <c r="C15" s="19"/>
      <c r="D15" s="169"/>
      <c r="BB15" s="162">
        <f t="shared" si="0"/>
        <v>0</v>
      </c>
      <c r="BC15" s="162">
        <f>SUMIF('调整分录-本期'!D:D,'TB-本期'!A15,'调整分录-本期'!F:F)</f>
        <v>0</v>
      </c>
      <c r="BD15" s="162">
        <f>SUMIF('调整分录-本期'!D:D,'TB-本期'!A15,'调整分录-本期'!G:G)</f>
        <v>0</v>
      </c>
      <c r="BE15" s="163">
        <f t="shared" si="1"/>
        <v>0</v>
      </c>
    </row>
    <row r="16" spans="1:59" ht="18" customHeight="1">
      <c r="A16" s="23" t="s">
        <v>339</v>
      </c>
      <c r="B16" s="23" t="s">
        <v>18</v>
      </c>
      <c r="C16" s="19"/>
      <c r="D16" s="169"/>
      <c r="BB16" s="162">
        <f t="shared" si="0"/>
        <v>0</v>
      </c>
      <c r="BC16" s="162">
        <f>SUMIF('调整分录-本期'!D:D,'TB-本期'!A16,'调整分录-本期'!F:F)</f>
        <v>0</v>
      </c>
      <c r="BD16" s="162">
        <f>SUMIF('调整分录-本期'!D:D,'TB-本期'!A16,'调整分录-本期'!G:G)</f>
        <v>0</v>
      </c>
      <c r="BE16" s="163">
        <f t="shared" si="1"/>
        <v>0</v>
      </c>
    </row>
    <row r="17" spans="1:58" ht="18" customHeight="1">
      <c r="A17" s="23" t="s">
        <v>340</v>
      </c>
      <c r="B17" s="23" t="s">
        <v>19</v>
      </c>
      <c r="C17" s="19"/>
      <c r="D17" s="169"/>
      <c r="BB17" s="162">
        <f t="shared" si="0"/>
        <v>0</v>
      </c>
      <c r="BC17" s="162">
        <f>SUMIF('调整分录-本期'!D:D,'TB-本期'!A17,'调整分录-本期'!F:F)</f>
        <v>0</v>
      </c>
      <c r="BD17" s="162">
        <f>SUMIF('调整分录-本期'!D:D,'TB-本期'!A17,'调整分录-本期'!G:G)</f>
        <v>0</v>
      </c>
      <c r="BE17" s="163">
        <f t="shared" si="1"/>
        <v>0</v>
      </c>
    </row>
    <row r="18" spans="1:58" ht="18" customHeight="1">
      <c r="A18" s="23" t="s">
        <v>341</v>
      </c>
      <c r="B18" s="23" t="s">
        <v>20</v>
      </c>
      <c r="C18" s="19"/>
      <c r="D18" s="169">
        <f>'[1]TB-本期 (2)'!$D$21</f>
        <v>37946.839999999997</v>
      </c>
      <c r="BB18" s="162">
        <f t="shared" si="0"/>
        <v>37946.839999999997</v>
      </c>
      <c r="BC18" s="162">
        <f>SUMIF('调整分录-本期'!D:D,'TB-本期'!A18,'调整分录-本期'!F:F)</f>
        <v>0</v>
      </c>
      <c r="BD18" s="162">
        <f>SUMIF('调整分录-本期'!D:D,'TB-本期'!A18,'调整分录-本期'!G:G)</f>
        <v>0</v>
      </c>
      <c r="BE18" s="163">
        <f t="shared" si="1"/>
        <v>37946.839999999997</v>
      </c>
    </row>
    <row r="19" spans="1:58" ht="18" customHeight="1">
      <c r="A19" s="23" t="s">
        <v>342</v>
      </c>
      <c r="B19" s="23" t="s">
        <v>311</v>
      </c>
      <c r="C19" s="19"/>
      <c r="D19" s="169"/>
      <c r="BB19" s="162">
        <f t="shared" si="0"/>
        <v>0</v>
      </c>
      <c r="BC19" s="162">
        <f>SUMIF('调整分录-本期'!D:D,'TB-本期'!A19,'调整分录-本期'!F:F)</f>
        <v>0</v>
      </c>
      <c r="BD19" s="162">
        <f>SUMIF('调整分录-本期'!D:D,'TB-本期'!A19,'调整分录-本期'!G:G)</f>
        <v>0</v>
      </c>
      <c r="BE19" s="163">
        <f>BB19+BD19-BC19</f>
        <v>0</v>
      </c>
    </row>
    <row r="20" spans="1:58" ht="18" customHeight="1">
      <c r="A20" s="164" t="s">
        <v>343</v>
      </c>
      <c r="B20" s="164" t="s">
        <v>312</v>
      </c>
      <c r="C20" s="165"/>
      <c r="D20" s="170">
        <f>D18-D19</f>
        <v>37946.839999999997</v>
      </c>
      <c r="BA20" s="191"/>
      <c r="BB20" s="192">
        <f t="shared" si="0"/>
        <v>37946.839999999997</v>
      </c>
      <c r="BC20" s="192"/>
      <c r="BD20" s="192"/>
      <c r="BE20" s="195">
        <f t="shared" si="1"/>
        <v>37946.839999999997</v>
      </c>
    </row>
    <row r="21" spans="1:58" ht="18" customHeight="1">
      <c r="A21" s="23" t="s">
        <v>344</v>
      </c>
      <c r="B21" s="23" t="s">
        <v>21</v>
      </c>
      <c r="C21" s="19"/>
      <c r="D21" s="169"/>
      <c r="BB21" s="162">
        <f t="shared" si="0"/>
        <v>0</v>
      </c>
      <c r="BC21" s="162">
        <f>SUMIF('调整分录-本期'!D:D,'TB-本期'!A21,'调整分录-本期'!F:F)</f>
        <v>0</v>
      </c>
      <c r="BD21" s="162">
        <f>SUMIF('调整分录-本期'!D:D,'TB-本期'!A21,'调整分录-本期'!G:G)</f>
        <v>0</v>
      </c>
      <c r="BE21" s="163">
        <f t="shared" si="1"/>
        <v>0</v>
      </c>
    </row>
    <row r="22" spans="1:58" ht="18" customHeight="1">
      <c r="A22" s="23" t="s">
        <v>345</v>
      </c>
      <c r="B22" s="23" t="s">
        <v>22</v>
      </c>
      <c r="C22" s="19"/>
      <c r="D22" s="169">
        <f>'[1]TB-本期 (2)'!$D$25</f>
        <v>288168.06</v>
      </c>
      <c r="BB22" s="162">
        <f t="shared" si="0"/>
        <v>288168.06</v>
      </c>
      <c r="BC22" s="162">
        <f>SUMIF('调整分录-本期'!D:D,'TB-本期'!A22,'调整分录-本期'!F:F)</f>
        <v>0</v>
      </c>
      <c r="BD22" s="162">
        <f>SUMIF('调整分录-本期'!D:D,'TB-本期'!A22,'调整分录-本期'!G:G)</f>
        <v>0</v>
      </c>
      <c r="BE22" s="163">
        <f t="shared" si="1"/>
        <v>288168.06</v>
      </c>
    </row>
    <row r="23" spans="1:58" ht="18" customHeight="1">
      <c r="A23" s="23" t="s">
        <v>346</v>
      </c>
      <c r="B23" s="23" t="s">
        <v>313</v>
      </c>
      <c r="C23" s="19"/>
      <c r="D23" s="169"/>
      <c r="BB23" s="162">
        <f t="shared" si="0"/>
        <v>0</v>
      </c>
      <c r="BC23" s="162">
        <f>SUMIF('调整分录-本期'!D:D,'TB-本期'!A23,'调整分录-本期'!F:F)</f>
        <v>0</v>
      </c>
      <c r="BD23" s="162">
        <f>SUMIF('调整分录-本期'!D:D,'TB-本期'!A23,'调整分录-本期'!G:G)</f>
        <v>0</v>
      </c>
      <c r="BE23" s="163">
        <f>BB23+BD23-BC23</f>
        <v>0</v>
      </c>
    </row>
    <row r="24" spans="1:58" ht="18" customHeight="1">
      <c r="A24" s="164" t="s">
        <v>347</v>
      </c>
      <c r="B24" s="164" t="s">
        <v>314</v>
      </c>
      <c r="C24" s="165"/>
      <c r="D24" s="170">
        <f>D22-D23</f>
        <v>288168.06</v>
      </c>
      <c r="BA24" s="191"/>
      <c r="BB24" s="192">
        <f t="shared" si="0"/>
        <v>288168.06</v>
      </c>
      <c r="BC24" s="192"/>
      <c r="BD24" s="192"/>
      <c r="BE24" s="195">
        <f t="shared" si="1"/>
        <v>288168.06</v>
      </c>
    </row>
    <row r="25" spans="1:58" ht="18" customHeight="1">
      <c r="A25" s="23" t="s">
        <v>348</v>
      </c>
      <c r="B25" s="23" t="s">
        <v>23</v>
      </c>
      <c r="C25" s="19"/>
      <c r="D25" s="169"/>
      <c r="BB25" s="162">
        <f t="shared" si="0"/>
        <v>0</v>
      </c>
      <c r="BC25" s="162">
        <f>SUMIF('调整分录-本期'!D:D,'TB-本期'!A25,'调整分录-本期'!F:F)</f>
        <v>0</v>
      </c>
      <c r="BD25" s="162">
        <f>SUMIF('调整分录-本期'!D:D,'TB-本期'!A25,'调整分录-本期'!G:G)</f>
        <v>0</v>
      </c>
      <c r="BE25" s="163">
        <f t="shared" si="1"/>
        <v>0</v>
      </c>
    </row>
    <row r="26" spans="1:58" ht="18" customHeight="1">
      <c r="A26" s="23" t="s">
        <v>349</v>
      </c>
      <c r="B26" s="23" t="s">
        <v>24</v>
      </c>
      <c r="C26" s="19"/>
      <c r="D26" s="169"/>
      <c r="BB26" s="162">
        <f t="shared" si="0"/>
        <v>0</v>
      </c>
      <c r="BC26" s="162">
        <f>SUMIF('调整分录-本期'!D:D,'TB-本期'!A26,'调整分录-本期'!F:F)</f>
        <v>0</v>
      </c>
      <c r="BD26" s="162">
        <f>SUMIF('调整分录-本期'!D:D,'TB-本期'!A26,'调整分录-本期'!G:G)</f>
        <v>0</v>
      </c>
      <c r="BE26" s="163">
        <f t="shared" si="1"/>
        <v>0</v>
      </c>
    </row>
    <row r="27" spans="1:58" ht="18" customHeight="1">
      <c r="A27" s="23" t="s">
        <v>350</v>
      </c>
      <c r="B27" s="23" t="s">
        <v>25</v>
      </c>
      <c r="C27" s="19"/>
      <c r="D27" s="169"/>
      <c r="BB27" s="162">
        <f t="shared" si="0"/>
        <v>0</v>
      </c>
      <c r="BC27" s="162">
        <f>SUMIF('调整分录-本期'!D:D,'TB-本期'!A27,'调整分录-本期'!F:F)</f>
        <v>0</v>
      </c>
      <c r="BD27" s="162">
        <f>SUMIF('调整分录-本期'!D:D,'TB-本期'!A27,'调整分录-本期'!G:G)</f>
        <v>0</v>
      </c>
      <c r="BE27" s="163">
        <f t="shared" si="1"/>
        <v>0</v>
      </c>
    </row>
    <row r="28" spans="1:58" ht="18" customHeight="1">
      <c r="A28" s="23" t="s">
        <v>351</v>
      </c>
      <c r="B28" s="23" t="s">
        <v>26</v>
      </c>
      <c r="C28" s="19"/>
      <c r="D28" s="169"/>
      <c r="BB28" s="162">
        <f t="shared" si="0"/>
        <v>0</v>
      </c>
      <c r="BC28" s="162">
        <f>SUMIF('调整分录-本期'!D:D,'TB-本期'!A28,'调整分录-本期'!F:F)</f>
        <v>0</v>
      </c>
      <c r="BD28" s="162">
        <f>SUMIF('调整分录-本期'!D:D,'TB-本期'!A28,'调整分录-本期'!G:G)</f>
        <v>0</v>
      </c>
      <c r="BE28" s="163">
        <f t="shared" si="1"/>
        <v>0</v>
      </c>
    </row>
    <row r="29" spans="1:58" ht="18" customHeight="1">
      <c r="A29" s="166" t="s">
        <v>27</v>
      </c>
      <c r="B29" s="166" t="s">
        <v>27</v>
      </c>
      <c r="C29" s="165"/>
      <c r="D29" s="171">
        <f>SUM(D4:D9,D12,D13:D17,D20,D21,D24,D25:D28)</f>
        <v>2406426.7399999998</v>
      </c>
      <c r="BA29" s="191"/>
      <c r="BB29" s="192">
        <f t="shared" si="0"/>
        <v>2406426.7399999998</v>
      </c>
      <c r="BC29" s="192">
        <f>SUM(BC4:BC28)</f>
        <v>1000000</v>
      </c>
      <c r="BD29" s="192">
        <f>SUM(BD4:BD28)</f>
        <v>0</v>
      </c>
      <c r="BE29" s="195">
        <f t="shared" si="1"/>
        <v>3406426.7399999998</v>
      </c>
      <c r="BF29" s="163"/>
    </row>
    <row r="30" spans="1:58" ht="18" customHeight="1">
      <c r="A30" s="18" t="s">
        <v>28</v>
      </c>
      <c r="B30" s="18" t="s">
        <v>28</v>
      </c>
      <c r="C30" s="19"/>
      <c r="D30" s="169"/>
      <c r="BB30" s="162">
        <f t="shared" si="0"/>
        <v>0</v>
      </c>
      <c r="BC30" s="162">
        <f>SUMIF('调整分录-本期'!D:D,'TB-本期'!A30,'调整分录-本期'!F:F)</f>
        <v>0</v>
      </c>
      <c r="BD30" s="162">
        <f>SUMIF('调整分录-本期'!D:D,'TB-本期'!A30,'调整分录-本期'!G:G)</f>
        <v>0</v>
      </c>
      <c r="BE30" s="163">
        <f t="shared" si="1"/>
        <v>0</v>
      </c>
    </row>
    <row r="31" spans="1:58" ht="18" customHeight="1">
      <c r="A31" s="23" t="s">
        <v>352</v>
      </c>
      <c r="B31" s="23" t="s">
        <v>29</v>
      </c>
      <c r="C31" s="19"/>
      <c r="D31" s="169"/>
      <c r="BB31" s="162">
        <f t="shared" si="0"/>
        <v>0</v>
      </c>
      <c r="BC31" s="162">
        <f>SUMIF('调整分录-本期'!D:D,'TB-本期'!A31,'调整分录-本期'!F:F)</f>
        <v>0</v>
      </c>
      <c r="BD31" s="162">
        <f>SUMIF('调整分录-本期'!D:D,'TB-本期'!A31,'调整分录-本期'!G:G)</f>
        <v>0</v>
      </c>
      <c r="BE31" s="163">
        <f t="shared" si="1"/>
        <v>0</v>
      </c>
    </row>
    <row r="32" spans="1:58" ht="18" customHeight="1">
      <c r="A32" s="23" t="s">
        <v>353</v>
      </c>
      <c r="B32" s="23" t="s">
        <v>30</v>
      </c>
      <c r="C32" s="19"/>
      <c r="D32" s="169"/>
      <c r="BB32" s="162">
        <f t="shared" si="0"/>
        <v>0</v>
      </c>
      <c r="BC32" s="162">
        <f>SUMIF('调整分录-本期'!D:D,'TB-本期'!A32,'调整分录-本期'!F:F)</f>
        <v>0</v>
      </c>
      <c r="BD32" s="162">
        <f>SUMIF('调整分录-本期'!D:D,'TB-本期'!A32,'调整分录-本期'!G:G)</f>
        <v>0</v>
      </c>
      <c r="BE32" s="163">
        <f t="shared" si="1"/>
        <v>0</v>
      </c>
    </row>
    <row r="33" spans="1:57" ht="18" customHeight="1">
      <c r="A33" s="23" t="s">
        <v>354</v>
      </c>
      <c r="B33" s="23" t="s">
        <v>31</v>
      </c>
      <c r="C33" s="19"/>
      <c r="D33" s="169"/>
      <c r="BB33" s="162">
        <f t="shared" si="0"/>
        <v>0</v>
      </c>
      <c r="BC33" s="162">
        <f>SUMIF('调整分录-本期'!D:D,'TB-本期'!A33,'调整分录-本期'!F:F)</f>
        <v>0</v>
      </c>
      <c r="BD33" s="162">
        <f>SUMIF('调整分录-本期'!D:D,'TB-本期'!A33,'调整分录-本期'!G:G)</f>
        <v>0</v>
      </c>
      <c r="BE33" s="163">
        <f t="shared" si="1"/>
        <v>0</v>
      </c>
    </row>
    <row r="34" spans="1:57" ht="18" customHeight="1">
      <c r="A34" s="23" t="s">
        <v>355</v>
      </c>
      <c r="B34" s="23" t="s">
        <v>32</v>
      </c>
      <c r="C34" s="19"/>
      <c r="D34" s="169"/>
      <c r="BB34" s="162">
        <f t="shared" si="0"/>
        <v>0</v>
      </c>
      <c r="BC34" s="162">
        <f>SUMIF('调整分录-本期'!D:D,'TB-本期'!A34,'调整分录-本期'!F:F)</f>
        <v>0</v>
      </c>
      <c r="BD34" s="162">
        <f>SUMIF('调整分录-本期'!D:D,'TB-本期'!A34,'调整分录-本期'!G:G)</f>
        <v>0</v>
      </c>
      <c r="BE34" s="163">
        <f t="shared" si="1"/>
        <v>0</v>
      </c>
    </row>
    <row r="35" spans="1:57" ht="18" customHeight="1">
      <c r="A35" s="23" t="s">
        <v>356</v>
      </c>
      <c r="B35" s="23" t="s">
        <v>33</v>
      </c>
      <c r="C35" s="19"/>
      <c r="D35" s="169"/>
      <c r="BB35" s="162">
        <f t="shared" si="0"/>
        <v>0</v>
      </c>
      <c r="BC35" s="162">
        <f>SUMIF('调整分录-本期'!D:D,'TB-本期'!A35,'调整分录-本期'!F:F)</f>
        <v>0</v>
      </c>
      <c r="BD35" s="162">
        <f>SUMIF('调整分录-本期'!D:D,'TB-本期'!A35,'调整分录-本期'!G:G)</f>
        <v>0</v>
      </c>
      <c r="BE35" s="163">
        <f t="shared" si="1"/>
        <v>0</v>
      </c>
    </row>
    <row r="36" spans="1:57" ht="18" customHeight="1">
      <c r="A36" s="23" t="s">
        <v>357</v>
      </c>
      <c r="B36" s="23" t="s">
        <v>315</v>
      </c>
      <c r="C36" s="19"/>
      <c r="D36" s="169"/>
      <c r="BB36" s="162">
        <f t="shared" si="0"/>
        <v>0</v>
      </c>
      <c r="BC36" s="162">
        <f>SUMIF('调整分录-本期'!D:D,'TB-本期'!A36,'调整分录-本期'!F:F)</f>
        <v>0</v>
      </c>
      <c r="BD36" s="162">
        <f>SUMIF('调整分录-本期'!D:D,'TB-本期'!A36,'调整分录-本期'!G:G)</f>
        <v>0</v>
      </c>
      <c r="BE36" s="163">
        <f>BB36+BD36-BC36</f>
        <v>0</v>
      </c>
    </row>
    <row r="37" spans="1:57" ht="18" customHeight="1">
      <c r="A37" s="164" t="s">
        <v>358</v>
      </c>
      <c r="B37" s="164" t="s">
        <v>316</v>
      </c>
      <c r="C37" s="165"/>
      <c r="D37" s="170">
        <f>D35-D36</f>
        <v>0</v>
      </c>
      <c r="BA37" s="191"/>
      <c r="BB37" s="192">
        <f t="shared" si="0"/>
        <v>0</v>
      </c>
      <c r="BC37" s="192"/>
      <c r="BD37" s="192"/>
      <c r="BE37" s="195">
        <f t="shared" si="1"/>
        <v>0</v>
      </c>
    </row>
    <row r="38" spans="1:57" ht="18" customHeight="1">
      <c r="A38" s="23" t="s">
        <v>359</v>
      </c>
      <c r="B38" s="23" t="s">
        <v>34</v>
      </c>
      <c r="C38" s="19"/>
      <c r="D38" s="169"/>
      <c r="BB38" s="162">
        <f t="shared" si="0"/>
        <v>0</v>
      </c>
      <c r="BC38" s="162">
        <f>SUMIF('调整分录-本期'!D:D,'TB-本期'!A38,'调整分录-本期'!F:F)</f>
        <v>0</v>
      </c>
      <c r="BD38" s="162">
        <f>SUMIF('调整分录-本期'!D:D,'TB-本期'!A38,'调整分录-本期'!G:G)</f>
        <v>0</v>
      </c>
      <c r="BE38" s="163">
        <f t="shared" si="1"/>
        <v>0</v>
      </c>
    </row>
    <row r="39" spans="1:57" ht="18" customHeight="1">
      <c r="A39" s="23" t="s">
        <v>360</v>
      </c>
      <c r="B39" s="23" t="s">
        <v>35</v>
      </c>
      <c r="C39" s="19"/>
      <c r="D39" s="169"/>
      <c r="BB39" s="162">
        <f t="shared" si="0"/>
        <v>0</v>
      </c>
      <c r="BC39" s="162">
        <f>SUMIF('调整分录-本期'!D:D,'TB-本期'!A39,'调整分录-本期'!F:F)</f>
        <v>0</v>
      </c>
      <c r="BD39" s="162">
        <f>SUMIF('调整分录-本期'!D:D,'TB-本期'!A39,'调整分录-本期'!G:G)</f>
        <v>0</v>
      </c>
      <c r="BE39" s="163">
        <f t="shared" si="1"/>
        <v>0</v>
      </c>
    </row>
    <row r="40" spans="1:57" ht="18" customHeight="1">
      <c r="A40" s="23" t="s">
        <v>361</v>
      </c>
      <c r="B40" s="23" t="s">
        <v>36</v>
      </c>
      <c r="C40" s="19"/>
      <c r="D40" s="169"/>
      <c r="BB40" s="162">
        <f t="shared" si="0"/>
        <v>0</v>
      </c>
      <c r="BC40" s="162">
        <f>SUMIF('调整分录-本期'!D:D,'TB-本期'!A40,'调整分录-本期'!F:F)</f>
        <v>0</v>
      </c>
      <c r="BD40" s="162">
        <f>SUMIF('调整分录-本期'!D:D,'TB-本期'!A40,'调整分录-本期'!G:G)</f>
        <v>0</v>
      </c>
      <c r="BE40" s="163">
        <f t="shared" si="1"/>
        <v>0</v>
      </c>
    </row>
    <row r="41" spans="1:57" ht="18" customHeight="1">
      <c r="A41" s="23" t="s">
        <v>362</v>
      </c>
      <c r="B41" s="23" t="s">
        <v>318</v>
      </c>
      <c r="C41" s="19"/>
      <c r="D41" s="169"/>
      <c r="BB41" s="162">
        <f t="shared" si="0"/>
        <v>0</v>
      </c>
      <c r="BC41" s="162">
        <f>SUMIF('调整分录-本期'!D:D,'TB-本期'!A41,'调整分录-本期'!F:F)</f>
        <v>0</v>
      </c>
      <c r="BD41" s="162">
        <f>SUMIF('调整分录-本期'!D:D,'TB-本期'!A41,'调整分录-本期'!G:G)</f>
        <v>0</v>
      </c>
      <c r="BE41" s="163">
        <f t="shared" ref="BE41:BE42" si="2">BB41+BD41-BC41</f>
        <v>0</v>
      </c>
    </row>
    <row r="42" spans="1:57" ht="18" customHeight="1">
      <c r="A42" s="23" t="s">
        <v>363</v>
      </c>
      <c r="B42" s="23" t="s">
        <v>317</v>
      </c>
      <c r="C42" s="19"/>
      <c r="D42" s="169"/>
      <c r="BB42" s="162">
        <f t="shared" si="0"/>
        <v>0</v>
      </c>
      <c r="BC42" s="162">
        <f>SUMIF('调整分录-本期'!D:D,'TB-本期'!A42,'调整分录-本期'!F:F)</f>
        <v>0</v>
      </c>
      <c r="BD42" s="162">
        <f>SUMIF('调整分录-本期'!D:D,'TB-本期'!A42,'调整分录-本期'!G:G)</f>
        <v>0</v>
      </c>
      <c r="BE42" s="163">
        <f t="shared" si="2"/>
        <v>0</v>
      </c>
    </row>
    <row r="43" spans="1:57" ht="18" customHeight="1">
      <c r="A43" s="164" t="s">
        <v>364</v>
      </c>
      <c r="B43" s="164" t="s">
        <v>319</v>
      </c>
      <c r="C43" s="165"/>
      <c r="D43" s="170">
        <f>D40-D41-D42</f>
        <v>0</v>
      </c>
      <c r="BA43" s="191"/>
      <c r="BB43" s="192">
        <f t="shared" si="0"/>
        <v>0</v>
      </c>
      <c r="BC43" s="192"/>
      <c r="BD43" s="192"/>
      <c r="BE43" s="195">
        <f t="shared" si="1"/>
        <v>0</v>
      </c>
    </row>
    <row r="44" spans="1:57" ht="18" customHeight="1">
      <c r="A44" s="23" t="s">
        <v>365</v>
      </c>
      <c r="B44" s="23" t="s">
        <v>37</v>
      </c>
      <c r="C44" s="19"/>
      <c r="D44" s="169"/>
      <c r="BB44" s="162">
        <f t="shared" si="0"/>
        <v>0</v>
      </c>
      <c r="BC44" s="162">
        <f>SUMIF('调整分录-本期'!D:D,'TB-本期'!A44,'调整分录-本期'!F:F)</f>
        <v>0</v>
      </c>
      <c r="BD44" s="162">
        <f>SUMIF('调整分录-本期'!D:D,'TB-本期'!A44,'调整分录-本期'!G:G)</f>
        <v>0</v>
      </c>
      <c r="BE44" s="163">
        <f t="shared" si="1"/>
        <v>0</v>
      </c>
    </row>
    <row r="45" spans="1:57" ht="18" customHeight="1">
      <c r="A45" s="23" t="s">
        <v>366</v>
      </c>
      <c r="B45" s="23" t="s">
        <v>320</v>
      </c>
      <c r="C45" s="19"/>
      <c r="D45" s="169"/>
      <c r="BB45" s="162">
        <f t="shared" si="0"/>
        <v>0</v>
      </c>
      <c r="BC45" s="162">
        <f>SUMIF('调整分录-本期'!D:D,'TB-本期'!A45,'调整分录-本期'!F:F)</f>
        <v>0</v>
      </c>
      <c r="BD45" s="162">
        <f>SUMIF('调整分录-本期'!D:D,'TB-本期'!A45,'调整分录-本期'!G:G)</f>
        <v>0</v>
      </c>
      <c r="BE45" s="163">
        <f t="shared" ref="BE45:BE46" si="3">BB45+BD45-BC45</f>
        <v>0</v>
      </c>
    </row>
    <row r="46" spans="1:57" ht="18" customHeight="1">
      <c r="A46" s="23" t="s">
        <v>367</v>
      </c>
      <c r="B46" s="23" t="s">
        <v>321</v>
      </c>
      <c r="C46" s="19"/>
      <c r="D46" s="169"/>
      <c r="BB46" s="162">
        <f t="shared" si="0"/>
        <v>0</v>
      </c>
      <c r="BC46" s="162">
        <f>SUMIF('调整分录-本期'!D:D,'TB-本期'!A46,'调整分录-本期'!F:F)</f>
        <v>0</v>
      </c>
      <c r="BD46" s="162">
        <f>SUMIF('调整分录-本期'!D:D,'TB-本期'!A46,'调整分录-本期'!G:G)</f>
        <v>0</v>
      </c>
      <c r="BE46" s="163">
        <f t="shared" si="3"/>
        <v>0</v>
      </c>
    </row>
    <row r="47" spans="1:57" ht="18" customHeight="1">
      <c r="A47" s="164" t="s">
        <v>368</v>
      </c>
      <c r="B47" s="164" t="s">
        <v>322</v>
      </c>
      <c r="C47" s="165"/>
      <c r="D47" s="170">
        <f>D44-D45-D46</f>
        <v>0</v>
      </c>
      <c r="BA47" s="191"/>
      <c r="BB47" s="192">
        <f t="shared" si="0"/>
        <v>0</v>
      </c>
      <c r="BC47" s="192"/>
      <c r="BD47" s="192"/>
      <c r="BE47" s="195">
        <f t="shared" si="1"/>
        <v>0</v>
      </c>
    </row>
    <row r="48" spans="1:57" ht="18" customHeight="1">
      <c r="A48" s="23" t="s">
        <v>369</v>
      </c>
      <c r="B48" s="23" t="s">
        <v>38</v>
      </c>
      <c r="C48" s="19"/>
      <c r="D48" s="169"/>
      <c r="BB48" s="162">
        <f t="shared" si="0"/>
        <v>0</v>
      </c>
      <c r="BC48" s="162">
        <f>SUMIF('调整分录-本期'!D:D,'TB-本期'!A48,'调整分录-本期'!F:F)</f>
        <v>0</v>
      </c>
      <c r="BD48" s="162">
        <f>SUMIF('调整分录-本期'!D:D,'TB-本期'!A48,'调整分录-本期'!G:G)</f>
        <v>0</v>
      </c>
      <c r="BE48" s="163">
        <f t="shared" si="1"/>
        <v>0</v>
      </c>
    </row>
    <row r="49" spans="1:58" ht="18" customHeight="1">
      <c r="A49" s="23" t="s">
        <v>370</v>
      </c>
      <c r="B49" s="23" t="s">
        <v>39</v>
      </c>
      <c r="C49" s="19"/>
      <c r="D49" s="169"/>
      <c r="BB49" s="162">
        <f t="shared" si="0"/>
        <v>0</v>
      </c>
      <c r="BC49" s="162">
        <f>SUMIF('调整分录-本期'!D:D,'TB-本期'!A49,'调整分录-本期'!F:F)</f>
        <v>0</v>
      </c>
      <c r="BD49" s="162">
        <f>SUMIF('调整分录-本期'!D:D,'TB-本期'!A49,'调整分录-本期'!G:G)</f>
        <v>0</v>
      </c>
      <c r="BE49" s="163">
        <f t="shared" si="1"/>
        <v>0</v>
      </c>
    </row>
    <row r="50" spans="1:58" ht="18" customHeight="1">
      <c r="A50" s="23" t="s">
        <v>371</v>
      </c>
      <c r="B50" s="23" t="s">
        <v>40</v>
      </c>
      <c r="C50" s="19"/>
      <c r="D50" s="169"/>
      <c r="BB50" s="162">
        <f t="shared" si="0"/>
        <v>0</v>
      </c>
      <c r="BC50" s="162">
        <f>SUMIF('调整分录-本期'!D:D,'TB-本期'!A50,'调整分录-本期'!F:F)</f>
        <v>0</v>
      </c>
      <c r="BD50" s="162">
        <f>SUMIF('调整分录-本期'!D:D,'TB-本期'!A50,'调整分录-本期'!G:G)</f>
        <v>0</v>
      </c>
      <c r="BE50" s="163">
        <f t="shared" si="1"/>
        <v>0</v>
      </c>
    </row>
    <row r="51" spans="1:58" ht="18" customHeight="1">
      <c r="A51" s="23" t="s">
        <v>372</v>
      </c>
      <c r="B51" s="23" t="s">
        <v>41</v>
      </c>
      <c r="C51" s="19"/>
      <c r="D51" s="169"/>
      <c r="BB51" s="162">
        <f t="shared" si="0"/>
        <v>0</v>
      </c>
      <c r="BC51" s="162">
        <f>SUMIF('调整分录-本期'!D:D,'TB-本期'!A51,'调整分录-本期'!F:F)</f>
        <v>0</v>
      </c>
      <c r="BD51" s="162">
        <f>SUMIF('调整分录-本期'!D:D,'TB-本期'!A51,'调整分录-本期'!G:G)</f>
        <v>0</v>
      </c>
      <c r="BE51" s="163">
        <f t="shared" si="1"/>
        <v>0</v>
      </c>
    </row>
    <row r="52" spans="1:58" ht="18" customHeight="1">
      <c r="A52" s="23" t="s">
        <v>373</v>
      </c>
      <c r="B52" s="23" t="s">
        <v>323</v>
      </c>
      <c r="C52" s="19"/>
      <c r="D52" s="169"/>
      <c r="BB52" s="162">
        <f t="shared" si="0"/>
        <v>0</v>
      </c>
      <c r="BC52" s="162">
        <f>SUMIF('调整分录-本期'!D:D,'TB-本期'!A52,'调整分录-本期'!F:F)</f>
        <v>0</v>
      </c>
      <c r="BD52" s="162">
        <f>SUMIF('调整分录-本期'!D:D,'TB-本期'!A52,'调整分录-本期'!G:G)</f>
        <v>0</v>
      </c>
      <c r="BE52" s="163">
        <f>BB52+BD52-BC52</f>
        <v>0</v>
      </c>
    </row>
    <row r="53" spans="1:58" ht="18" customHeight="1">
      <c r="A53" s="164" t="s">
        <v>374</v>
      </c>
      <c r="B53" s="164" t="s">
        <v>324</v>
      </c>
      <c r="C53" s="165"/>
      <c r="D53" s="170">
        <f>D51-D52</f>
        <v>0</v>
      </c>
      <c r="BA53" s="191"/>
      <c r="BB53" s="192">
        <f t="shared" si="0"/>
        <v>0</v>
      </c>
      <c r="BC53" s="192"/>
      <c r="BD53" s="192"/>
      <c r="BE53" s="195">
        <f t="shared" si="1"/>
        <v>0</v>
      </c>
    </row>
    <row r="54" spans="1:58" ht="18" customHeight="1">
      <c r="A54" s="23" t="s">
        <v>375</v>
      </c>
      <c r="B54" s="23" t="s">
        <v>42</v>
      </c>
      <c r="C54" s="19"/>
      <c r="D54" s="169"/>
      <c r="BB54" s="162">
        <f t="shared" si="0"/>
        <v>0</v>
      </c>
      <c r="BC54" s="162">
        <f>SUMIF('调整分录-本期'!D:D,'TB-本期'!A54,'调整分录-本期'!F:F)</f>
        <v>0</v>
      </c>
      <c r="BD54" s="162">
        <f>SUMIF('调整分录-本期'!D:D,'TB-本期'!A54,'调整分录-本期'!G:G)</f>
        <v>0</v>
      </c>
      <c r="BE54" s="163">
        <f t="shared" si="1"/>
        <v>0</v>
      </c>
    </row>
    <row r="55" spans="1:58" ht="18" customHeight="1">
      <c r="A55" s="23" t="s">
        <v>376</v>
      </c>
      <c r="B55" s="23" t="s">
        <v>325</v>
      </c>
      <c r="C55" s="19"/>
      <c r="D55" s="169"/>
      <c r="BB55" s="162">
        <f t="shared" si="0"/>
        <v>0</v>
      </c>
      <c r="BC55" s="162">
        <f>SUMIF('调整分录-本期'!D:D,'TB-本期'!A55,'调整分录-本期'!F:F)</f>
        <v>0</v>
      </c>
      <c r="BD55" s="162">
        <f>SUMIF('调整分录-本期'!D:D,'TB-本期'!A55,'调整分录-本期'!G:G)</f>
        <v>0</v>
      </c>
      <c r="BE55" s="163">
        <f t="shared" ref="BE55:BE56" si="4">BB55+BD55-BC55</f>
        <v>0</v>
      </c>
    </row>
    <row r="56" spans="1:58" ht="18" customHeight="1">
      <c r="A56" s="23" t="s">
        <v>377</v>
      </c>
      <c r="B56" s="23" t="s">
        <v>326</v>
      </c>
      <c r="C56" s="19"/>
      <c r="D56" s="169"/>
      <c r="BB56" s="162">
        <f t="shared" si="0"/>
        <v>0</v>
      </c>
      <c r="BC56" s="162">
        <f>SUMIF('调整分录-本期'!D:D,'TB-本期'!A56,'调整分录-本期'!F:F)</f>
        <v>0</v>
      </c>
      <c r="BD56" s="162">
        <f>SUMIF('调整分录-本期'!D:D,'TB-本期'!A56,'调整分录-本期'!G:G)</f>
        <v>0</v>
      </c>
      <c r="BE56" s="163">
        <f t="shared" si="4"/>
        <v>0</v>
      </c>
    </row>
    <row r="57" spans="1:58" ht="18" customHeight="1">
      <c r="A57" s="164" t="s">
        <v>378</v>
      </c>
      <c r="B57" s="164" t="s">
        <v>327</v>
      </c>
      <c r="C57" s="165"/>
      <c r="D57" s="170">
        <f>D54-D55-D56</f>
        <v>0</v>
      </c>
      <c r="BA57" s="191"/>
      <c r="BB57" s="192">
        <f t="shared" si="0"/>
        <v>0</v>
      </c>
      <c r="BC57" s="192"/>
      <c r="BD57" s="192"/>
      <c r="BE57" s="195">
        <f t="shared" si="1"/>
        <v>0</v>
      </c>
    </row>
    <row r="58" spans="1:58" ht="18" customHeight="1">
      <c r="A58" s="23" t="s">
        <v>379</v>
      </c>
      <c r="B58" s="23" t="s">
        <v>43</v>
      </c>
      <c r="C58" s="19"/>
      <c r="D58" s="169"/>
      <c r="BB58" s="162">
        <f t="shared" si="0"/>
        <v>0</v>
      </c>
      <c r="BC58" s="162">
        <f>SUMIF('调整分录-本期'!D:D,'TB-本期'!A58,'调整分录-本期'!F:F)</f>
        <v>0</v>
      </c>
      <c r="BD58" s="162">
        <f>SUMIF('调整分录-本期'!D:D,'TB-本期'!A58,'调整分录-本期'!G:G)</f>
        <v>0</v>
      </c>
      <c r="BE58" s="163">
        <f t="shared" si="1"/>
        <v>0</v>
      </c>
    </row>
    <row r="59" spans="1:58" ht="18" customHeight="1">
      <c r="A59" s="23" t="s">
        <v>380</v>
      </c>
      <c r="B59" s="23" t="s">
        <v>44</v>
      </c>
      <c r="C59" s="19"/>
      <c r="D59" s="169"/>
      <c r="BB59" s="162">
        <f t="shared" si="0"/>
        <v>0</v>
      </c>
      <c r="BC59" s="162">
        <f>SUMIF('调整分录-本期'!D:D,'TB-本期'!A59,'调整分录-本期'!F:F)</f>
        <v>0</v>
      </c>
      <c r="BD59" s="162">
        <f>SUMIF('调整分录-本期'!D:D,'TB-本期'!A59,'调整分录-本期'!G:G)</f>
        <v>0</v>
      </c>
      <c r="BE59" s="163">
        <f t="shared" si="1"/>
        <v>0</v>
      </c>
    </row>
    <row r="60" spans="1:58" ht="18" customHeight="1">
      <c r="A60" s="23" t="s">
        <v>381</v>
      </c>
      <c r="B60" s="23" t="s">
        <v>45</v>
      </c>
      <c r="C60" s="19"/>
      <c r="D60" s="169"/>
      <c r="BB60" s="162">
        <f t="shared" si="0"/>
        <v>0</v>
      </c>
      <c r="BC60" s="162">
        <f>SUMIF('调整分录-本期'!D:D,'TB-本期'!A60,'调整分录-本期'!F:F)</f>
        <v>0</v>
      </c>
      <c r="BD60" s="162">
        <f>SUMIF('调整分录-本期'!D:D,'TB-本期'!A60,'调整分录-本期'!G:G)</f>
        <v>0</v>
      </c>
      <c r="BE60" s="163">
        <f t="shared" si="1"/>
        <v>0</v>
      </c>
    </row>
    <row r="61" spans="1:58" ht="18" customHeight="1">
      <c r="A61" s="23" t="s">
        <v>382</v>
      </c>
      <c r="B61" s="23" t="s">
        <v>46</v>
      </c>
      <c r="C61" s="19"/>
      <c r="D61" s="169"/>
      <c r="BB61" s="162">
        <f t="shared" si="0"/>
        <v>0</v>
      </c>
      <c r="BC61" s="162">
        <f>SUMIF('调整分录-本期'!D:D,'TB-本期'!A61,'调整分录-本期'!F:F)</f>
        <v>0</v>
      </c>
      <c r="BD61" s="162">
        <f>SUMIF('调整分录-本期'!D:D,'TB-本期'!A61,'调整分录-本期'!G:G)</f>
        <v>0</v>
      </c>
      <c r="BE61" s="163">
        <f t="shared" si="1"/>
        <v>0</v>
      </c>
    </row>
    <row r="62" spans="1:58" ht="18" customHeight="1">
      <c r="A62" s="23" t="s">
        <v>383</v>
      </c>
      <c r="B62" s="23" t="s">
        <v>47</v>
      </c>
      <c r="C62" s="19"/>
      <c r="D62" s="169"/>
      <c r="BB62" s="162">
        <f t="shared" si="0"/>
        <v>0</v>
      </c>
      <c r="BC62" s="162">
        <f>SUMIF('调整分录-本期'!D:D,'TB-本期'!A62,'调整分录-本期'!F:F)</f>
        <v>0</v>
      </c>
      <c r="BD62" s="162">
        <f>SUMIF('调整分录-本期'!D:D,'TB-本期'!A62,'调整分录-本期'!G:G)</f>
        <v>0</v>
      </c>
      <c r="BE62" s="163">
        <f t="shared" si="1"/>
        <v>0</v>
      </c>
    </row>
    <row r="63" spans="1:58" ht="18" customHeight="1">
      <c r="A63" s="166" t="s">
        <v>48</v>
      </c>
      <c r="B63" s="166" t="s">
        <v>48</v>
      </c>
      <c r="C63" s="165"/>
      <c r="D63" s="171">
        <f>SUM(D31:D34,D37,D38:D39,D43,D47,D48:D50,D53,D57,D58:D62)</f>
        <v>0</v>
      </c>
      <c r="BA63" s="191"/>
      <c r="BB63" s="192">
        <f t="shared" si="0"/>
        <v>0</v>
      </c>
      <c r="BC63" s="192">
        <f>SUM(BC31:BC62)</f>
        <v>0</v>
      </c>
      <c r="BD63" s="192">
        <f>SUM(BD31:BD62)</f>
        <v>0</v>
      </c>
      <c r="BE63" s="195">
        <f t="shared" si="1"/>
        <v>0</v>
      </c>
    </row>
    <row r="64" spans="1:58" ht="18" customHeight="1" thickBot="1">
      <c r="A64" s="174" t="s">
        <v>384</v>
      </c>
      <c r="B64" s="174" t="s">
        <v>49</v>
      </c>
      <c r="C64" s="175" t="s">
        <v>50</v>
      </c>
      <c r="D64" s="176">
        <f>D29+D63</f>
        <v>2406426.7399999998</v>
      </c>
      <c r="BA64" s="191"/>
      <c r="BB64" s="192">
        <f t="shared" si="0"/>
        <v>2406426.7399999998</v>
      </c>
      <c r="BC64" s="192">
        <f>BC29+BC63</f>
        <v>1000000</v>
      </c>
      <c r="BD64" s="192">
        <f>BD29+BD63</f>
        <v>0</v>
      </c>
      <c r="BE64" s="195">
        <f t="shared" si="1"/>
        <v>3406426.7399999998</v>
      </c>
      <c r="BF64" s="163">
        <f>D64-'[1]TB-本期 (2)'!$D$69</f>
        <v>0</v>
      </c>
    </row>
    <row r="65" spans="1:57" s="187" customFormat="1" ht="18" customHeight="1">
      <c r="A65" s="188"/>
      <c r="B65" s="188"/>
      <c r="C65" s="185"/>
      <c r="D65" s="186"/>
      <c r="BB65" s="162">
        <f t="shared" si="0"/>
        <v>0</v>
      </c>
      <c r="BC65" s="162">
        <f>SUMIF('调整分录-本期'!D:D,'TB-本期'!A65,'调整分录-本期'!F:F)</f>
        <v>0</v>
      </c>
      <c r="BD65" s="162">
        <f>SUMIF('调整分录-本期'!D:D,'TB-本期'!A65,'调整分录-本期'!G:G)</f>
        <v>0</v>
      </c>
    </row>
    <row r="66" spans="1:57" s="187" customFormat="1" ht="18" customHeight="1">
      <c r="A66" s="188"/>
      <c r="B66" s="188"/>
      <c r="C66" s="185"/>
      <c r="D66" s="186"/>
      <c r="BB66" s="162">
        <f t="shared" si="0"/>
        <v>0</v>
      </c>
      <c r="BC66" s="162">
        <f>SUMIF('调整分录-本期'!D:D,'TB-本期'!A66,'调整分录-本期'!F:F)</f>
        <v>0</v>
      </c>
      <c r="BD66" s="162">
        <f>SUMIF('调整分录-本期'!D:D,'TB-本期'!A66,'调整分录-本期'!G:G)</f>
        <v>0</v>
      </c>
    </row>
    <row r="67" spans="1:57" ht="18" customHeight="1">
      <c r="A67" s="43" t="s">
        <v>56</v>
      </c>
      <c r="B67" s="43" t="s">
        <v>56</v>
      </c>
      <c r="C67" s="19"/>
      <c r="D67" s="168"/>
      <c r="BB67" s="162">
        <f t="shared" si="0"/>
        <v>0</v>
      </c>
      <c r="BC67" s="162">
        <f>SUMIF('调整分录-本期'!D:D,'TB-本期'!A67,'调整分录-本期'!F:F)</f>
        <v>0</v>
      </c>
      <c r="BD67" s="162">
        <f>SUMIF('调整分录-本期'!D:D,'TB-本期'!A67,'调整分录-本期'!G:G)</f>
        <v>0</v>
      </c>
    </row>
    <row r="68" spans="1:57" ht="18" customHeight="1">
      <c r="A68" s="44" t="s">
        <v>385</v>
      </c>
      <c r="B68" s="44" t="s">
        <v>57</v>
      </c>
      <c r="C68" s="19"/>
      <c r="D68" s="169"/>
      <c r="BB68" s="162">
        <f t="shared" ref="BB68:BB131" si="5">SUM(D68:BA68)</f>
        <v>0</v>
      </c>
      <c r="BC68" s="162">
        <f>SUMIF('调整分录-本期'!D:D,'TB-本期'!A68,'调整分录-本期'!F:F)</f>
        <v>0</v>
      </c>
      <c r="BD68" s="162">
        <f>SUMIF('调整分录-本期'!D:D,'TB-本期'!A68,'调整分录-本期'!G:G)</f>
        <v>0</v>
      </c>
      <c r="BE68" s="163">
        <f>BB68+BD68-BC68</f>
        <v>0</v>
      </c>
    </row>
    <row r="69" spans="1:57" ht="18" customHeight="1">
      <c r="A69" s="44" t="s">
        <v>386</v>
      </c>
      <c r="B69" s="44" t="s">
        <v>58</v>
      </c>
      <c r="C69" s="19"/>
      <c r="D69" s="169"/>
      <c r="BB69" s="162">
        <f t="shared" si="5"/>
        <v>0</v>
      </c>
      <c r="BC69" s="162">
        <f>SUMIF('调整分录-本期'!D:D,'TB-本期'!A69,'调整分录-本期'!F:F)</f>
        <v>0</v>
      </c>
      <c r="BD69" s="162">
        <f>SUMIF('调整分录-本期'!D:D,'TB-本期'!A69,'调整分录-本期'!G:G)</f>
        <v>0</v>
      </c>
      <c r="BE69" s="163">
        <f t="shared" ref="BE69:BE119" si="6">BB69+BD69-BC69</f>
        <v>0</v>
      </c>
    </row>
    <row r="70" spans="1:57" ht="18" customHeight="1">
      <c r="A70" s="44" t="s">
        <v>387</v>
      </c>
      <c r="B70" s="44" t="s">
        <v>59</v>
      </c>
      <c r="C70" s="19"/>
      <c r="D70" s="169"/>
      <c r="BB70" s="162">
        <f t="shared" si="5"/>
        <v>0</v>
      </c>
      <c r="BC70" s="162">
        <f>SUMIF('调整分录-本期'!D:D,'TB-本期'!A70,'调整分录-本期'!F:F)</f>
        <v>0</v>
      </c>
      <c r="BD70" s="162">
        <f>SUMIF('调整分录-本期'!D:D,'TB-本期'!A70,'调整分录-本期'!G:G)</f>
        <v>0</v>
      </c>
      <c r="BE70" s="163">
        <f t="shared" si="6"/>
        <v>0</v>
      </c>
    </row>
    <row r="71" spans="1:57" ht="18" customHeight="1">
      <c r="A71" s="44" t="s">
        <v>388</v>
      </c>
      <c r="B71" s="44" t="s">
        <v>60</v>
      </c>
      <c r="C71" s="19"/>
      <c r="D71" s="169"/>
      <c r="BB71" s="162">
        <f t="shared" si="5"/>
        <v>0</v>
      </c>
      <c r="BC71" s="162">
        <f>SUMIF('调整分录-本期'!D:D,'TB-本期'!A71,'调整分录-本期'!F:F)</f>
        <v>0</v>
      </c>
      <c r="BD71" s="162">
        <f>SUMIF('调整分录-本期'!D:D,'TB-本期'!A71,'调整分录-本期'!G:G)</f>
        <v>0</v>
      </c>
      <c r="BE71" s="163">
        <f t="shared" si="6"/>
        <v>0</v>
      </c>
    </row>
    <row r="72" spans="1:57" ht="18" customHeight="1">
      <c r="A72" s="44" t="s">
        <v>389</v>
      </c>
      <c r="B72" s="44" t="s">
        <v>61</v>
      </c>
      <c r="C72" s="19"/>
      <c r="D72" s="169"/>
      <c r="BB72" s="162">
        <f t="shared" si="5"/>
        <v>0</v>
      </c>
      <c r="BC72" s="162">
        <f>SUMIF('调整分录-本期'!D:D,'TB-本期'!A72,'调整分录-本期'!F:F)</f>
        <v>0</v>
      </c>
      <c r="BD72" s="162">
        <f>SUMIF('调整分录-本期'!D:D,'TB-本期'!A72,'调整分录-本期'!G:G)</f>
        <v>0</v>
      </c>
      <c r="BE72" s="163">
        <f t="shared" si="6"/>
        <v>0</v>
      </c>
    </row>
    <row r="73" spans="1:57" ht="18" customHeight="1">
      <c r="A73" s="44" t="s">
        <v>390</v>
      </c>
      <c r="B73" s="44" t="s">
        <v>62</v>
      </c>
      <c r="C73" s="19"/>
      <c r="D73" s="169"/>
      <c r="BB73" s="162">
        <f t="shared" si="5"/>
        <v>0</v>
      </c>
      <c r="BC73" s="162">
        <f>SUMIF('调整分录-本期'!D:D,'TB-本期'!A73,'调整分录-本期'!F:F)</f>
        <v>0</v>
      </c>
      <c r="BD73" s="162">
        <f>SUMIF('调整分录-本期'!D:D,'TB-本期'!A73,'调整分录-本期'!G:G)</f>
        <v>0</v>
      </c>
      <c r="BE73" s="163">
        <f t="shared" si="6"/>
        <v>0</v>
      </c>
    </row>
    <row r="74" spans="1:57" ht="18" customHeight="1">
      <c r="A74" s="44" t="s">
        <v>391</v>
      </c>
      <c r="B74" s="44" t="s">
        <v>63</v>
      </c>
      <c r="C74" s="19"/>
      <c r="D74" s="169">
        <f>'[1]TB-本期 (2)'!$D$77</f>
        <v>459088.7</v>
      </c>
      <c r="BB74" s="162">
        <f t="shared" si="5"/>
        <v>459088.7</v>
      </c>
      <c r="BC74" s="162">
        <f>SUMIF('调整分录-本期'!D:D,'TB-本期'!A74,'调整分录-本期'!F:F)</f>
        <v>0</v>
      </c>
      <c r="BD74" s="162">
        <f>SUMIF('调整分录-本期'!D:D,'TB-本期'!A74,'调整分录-本期'!G:G)</f>
        <v>0</v>
      </c>
      <c r="BE74" s="163">
        <f t="shared" si="6"/>
        <v>459088.7</v>
      </c>
    </row>
    <row r="75" spans="1:57" ht="18" customHeight="1">
      <c r="A75" s="44" t="s">
        <v>392</v>
      </c>
      <c r="B75" s="44" t="s">
        <v>64</v>
      </c>
      <c r="C75" s="19"/>
      <c r="D75" s="169"/>
      <c r="BB75" s="162">
        <f t="shared" si="5"/>
        <v>0</v>
      </c>
      <c r="BC75" s="162">
        <f>SUMIF('调整分录-本期'!D:D,'TB-本期'!A75,'调整分录-本期'!F:F)</f>
        <v>0</v>
      </c>
      <c r="BD75" s="162">
        <f>SUMIF('调整分录-本期'!D:D,'TB-本期'!A75,'调整分录-本期'!G:G)</f>
        <v>0</v>
      </c>
      <c r="BE75" s="163">
        <f t="shared" si="6"/>
        <v>0</v>
      </c>
    </row>
    <row r="76" spans="1:57" ht="18" customHeight="1">
      <c r="A76" s="44" t="s">
        <v>393</v>
      </c>
      <c r="B76" s="44" t="s">
        <v>65</v>
      </c>
      <c r="C76" s="19"/>
      <c r="D76" s="169"/>
      <c r="BB76" s="162">
        <f t="shared" si="5"/>
        <v>0</v>
      </c>
      <c r="BC76" s="162">
        <f>SUMIF('调整分录-本期'!D:D,'TB-本期'!A76,'调整分录-本期'!F:F)</f>
        <v>0</v>
      </c>
      <c r="BD76" s="162">
        <f>SUMIF('调整分录-本期'!D:D,'TB-本期'!A76,'调整分录-本期'!G:G)</f>
        <v>0</v>
      </c>
      <c r="BE76" s="163">
        <f t="shared" si="6"/>
        <v>0</v>
      </c>
    </row>
    <row r="77" spans="1:57" ht="18" customHeight="1">
      <c r="A77" s="44" t="s">
        <v>394</v>
      </c>
      <c r="B77" s="44" t="s">
        <v>66</v>
      </c>
      <c r="C77" s="19"/>
      <c r="D77" s="169"/>
      <c r="BB77" s="162">
        <f t="shared" si="5"/>
        <v>0</v>
      </c>
      <c r="BC77" s="162">
        <f>SUMIF('调整分录-本期'!D:D,'TB-本期'!A77,'调整分录-本期'!F:F)</f>
        <v>0</v>
      </c>
      <c r="BD77" s="162">
        <f>SUMIF('调整分录-本期'!D:D,'TB-本期'!A77,'调整分录-本期'!G:G)</f>
        <v>0</v>
      </c>
      <c r="BE77" s="163">
        <f t="shared" si="6"/>
        <v>0</v>
      </c>
    </row>
    <row r="78" spans="1:57" ht="18" customHeight="1">
      <c r="A78" s="44" t="s">
        <v>395</v>
      </c>
      <c r="B78" s="44" t="s">
        <v>67</v>
      </c>
      <c r="C78" s="19"/>
      <c r="D78" s="169"/>
      <c r="BB78" s="162">
        <f t="shared" si="5"/>
        <v>0</v>
      </c>
      <c r="BC78" s="162">
        <f>SUMIF('调整分录-本期'!D:D,'TB-本期'!A78,'调整分录-本期'!F:F)</f>
        <v>0</v>
      </c>
      <c r="BD78" s="162">
        <f>SUMIF('调整分录-本期'!D:D,'TB-本期'!A78,'调整分录-本期'!G:G)</f>
        <v>0</v>
      </c>
      <c r="BE78" s="163">
        <f t="shared" si="6"/>
        <v>0</v>
      </c>
    </row>
    <row r="79" spans="1:57" ht="18" customHeight="1">
      <c r="A79" s="44" t="s">
        <v>396</v>
      </c>
      <c r="B79" s="44" t="s">
        <v>68</v>
      </c>
      <c r="C79" s="19"/>
      <c r="D79" s="169"/>
      <c r="BB79" s="162">
        <f t="shared" si="5"/>
        <v>0</v>
      </c>
      <c r="BC79" s="162">
        <f>SUMIF('调整分录-本期'!D:D,'TB-本期'!A79,'调整分录-本期'!F:F)</f>
        <v>0</v>
      </c>
      <c r="BD79" s="162">
        <f>SUMIF('调整分录-本期'!D:D,'TB-本期'!A79,'调整分录-本期'!G:G)</f>
        <v>0</v>
      </c>
      <c r="BE79" s="163">
        <f t="shared" si="6"/>
        <v>0</v>
      </c>
    </row>
    <row r="80" spans="1:57" ht="18" customHeight="1">
      <c r="A80" s="44" t="s">
        <v>397</v>
      </c>
      <c r="B80" s="44" t="s">
        <v>69</v>
      </c>
      <c r="C80" s="19"/>
      <c r="D80" s="169"/>
      <c r="BB80" s="162">
        <f t="shared" si="5"/>
        <v>0</v>
      </c>
      <c r="BC80" s="162">
        <f>SUMIF('调整分录-本期'!D:D,'TB-本期'!A80,'调整分录-本期'!F:F)</f>
        <v>0</v>
      </c>
      <c r="BD80" s="162">
        <f>SUMIF('调整分录-本期'!D:D,'TB-本期'!A80,'调整分录-本期'!G:G)</f>
        <v>0</v>
      </c>
      <c r="BE80" s="163">
        <f t="shared" si="6"/>
        <v>0</v>
      </c>
    </row>
    <row r="81" spans="1:57" ht="18" customHeight="1">
      <c r="A81" s="44" t="s">
        <v>398</v>
      </c>
      <c r="B81" s="44" t="s">
        <v>70</v>
      </c>
      <c r="C81" s="19"/>
      <c r="D81" s="169">
        <f>'[1]TB-本期 (2)'!$D$84</f>
        <v>402192.55</v>
      </c>
      <c r="BB81" s="162">
        <f t="shared" si="5"/>
        <v>402192.55</v>
      </c>
      <c r="BC81" s="162">
        <f>SUMIF('调整分录-本期'!D:D,'TB-本期'!A81,'调整分录-本期'!F:F)</f>
        <v>0</v>
      </c>
      <c r="BD81" s="162">
        <f>SUMIF('调整分录-本期'!D:D,'TB-本期'!A81,'调整分录-本期'!G:G)</f>
        <v>100</v>
      </c>
      <c r="BE81" s="163">
        <f t="shared" si="6"/>
        <v>402292.55</v>
      </c>
    </row>
    <row r="82" spans="1:57" ht="18" customHeight="1">
      <c r="A82" s="44" t="s">
        <v>399</v>
      </c>
      <c r="B82" s="44" t="s">
        <v>71</v>
      </c>
      <c r="C82" s="19"/>
      <c r="D82" s="169">
        <f>'[1]TB-本期 (2)'!$D$85</f>
        <v>39625.19</v>
      </c>
      <c r="BB82" s="162">
        <f t="shared" si="5"/>
        <v>39625.19</v>
      </c>
      <c r="BC82" s="162">
        <f>SUMIF('调整分录-本期'!D:D,'TB-本期'!A82,'调整分录-本期'!F:F)</f>
        <v>0</v>
      </c>
      <c r="BD82" s="162">
        <f>SUMIF('调整分录-本期'!D:D,'TB-本期'!A82,'调整分录-本期'!G:G)</f>
        <v>0</v>
      </c>
      <c r="BE82" s="163">
        <f t="shared" si="6"/>
        <v>39625.19</v>
      </c>
    </row>
    <row r="83" spans="1:57" ht="18" customHeight="1">
      <c r="A83" s="44" t="s">
        <v>400</v>
      </c>
      <c r="B83" s="44" t="s">
        <v>72</v>
      </c>
      <c r="C83" s="19"/>
      <c r="D83" s="169">
        <f>'[1]TB-本期 (2)'!$D$86</f>
        <v>397224.9</v>
      </c>
      <c r="BB83" s="162">
        <f t="shared" si="5"/>
        <v>397224.9</v>
      </c>
      <c r="BC83" s="162">
        <f>SUMIF('调整分录-本期'!D:D,'TB-本期'!A83,'调整分录-本期'!F:F)</f>
        <v>0</v>
      </c>
      <c r="BD83" s="162">
        <f>SUMIF('调整分录-本期'!D:D,'TB-本期'!A83,'调整分录-本期'!G:G)</f>
        <v>0</v>
      </c>
      <c r="BE83" s="163">
        <f t="shared" si="6"/>
        <v>397224.9</v>
      </c>
    </row>
    <row r="84" spans="1:57" ht="18" customHeight="1">
      <c r="A84" s="44" t="s">
        <v>401</v>
      </c>
      <c r="B84" s="44" t="s">
        <v>73</v>
      </c>
      <c r="C84" s="19"/>
      <c r="D84" s="169"/>
      <c r="BB84" s="162">
        <f t="shared" si="5"/>
        <v>0</v>
      </c>
      <c r="BC84" s="162">
        <f>SUMIF('调整分录-本期'!D:D,'TB-本期'!A84,'调整分录-本期'!F:F)</f>
        <v>0</v>
      </c>
      <c r="BD84" s="162">
        <f>SUMIF('调整分录-本期'!D:D,'TB-本期'!A84,'调整分录-本期'!G:G)</f>
        <v>0</v>
      </c>
      <c r="BE84" s="163">
        <f t="shared" si="6"/>
        <v>0</v>
      </c>
    </row>
    <row r="85" spans="1:57" ht="18" customHeight="1">
      <c r="A85" s="44" t="s">
        <v>402</v>
      </c>
      <c r="B85" s="44" t="s">
        <v>74</v>
      </c>
      <c r="C85" s="19"/>
      <c r="D85" s="169"/>
      <c r="BB85" s="162">
        <f t="shared" si="5"/>
        <v>0</v>
      </c>
      <c r="BC85" s="162">
        <f>SUMIF('调整分录-本期'!D:D,'TB-本期'!A85,'调整分录-本期'!F:F)</f>
        <v>0</v>
      </c>
      <c r="BD85" s="162">
        <f>SUMIF('调整分录-本期'!D:D,'TB-本期'!A85,'调整分录-本期'!G:G)</f>
        <v>0</v>
      </c>
      <c r="BE85" s="163">
        <f t="shared" si="6"/>
        <v>0</v>
      </c>
    </row>
    <row r="86" spans="1:57" ht="18" customHeight="1">
      <c r="A86" s="44" t="s">
        <v>403</v>
      </c>
      <c r="B86" s="44" t="s">
        <v>75</v>
      </c>
      <c r="C86" s="19"/>
      <c r="D86" s="169"/>
      <c r="BB86" s="162">
        <f t="shared" si="5"/>
        <v>0</v>
      </c>
      <c r="BC86" s="162">
        <f>SUMIF('调整分录-本期'!D:D,'TB-本期'!A86,'调整分录-本期'!F:F)</f>
        <v>0</v>
      </c>
      <c r="BD86" s="162">
        <f>SUMIF('调整分录-本期'!D:D,'TB-本期'!A86,'调整分录-本期'!G:G)</f>
        <v>0</v>
      </c>
      <c r="BE86" s="163">
        <f t="shared" si="6"/>
        <v>0</v>
      </c>
    </row>
    <row r="87" spans="1:57" ht="18" customHeight="1">
      <c r="A87" s="44" t="s">
        <v>404</v>
      </c>
      <c r="B87" s="44" t="s">
        <v>76</v>
      </c>
      <c r="C87" s="19"/>
      <c r="D87" s="169"/>
      <c r="BB87" s="162">
        <f t="shared" si="5"/>
        <v>0</v>
      </c>
      <c r="BC87" s="162">
        <f>SUMIF('调整分录-本期'!D:D,'TB-本期'!A87,'调整分录-本期'!F:F)</f>
        <v>0</v>
      </c>
      <c r="BD87" s="162">
        <f>SUMIF('调整分录-本期'!D:D,'TB-本期'!A87,'调整分录-本期'!G:G)</f>
        <v>0</v>
      </c>
      <c r="BE87" s="163">
        <f t="shared" si="6"/>
        <v>0</v>
      </c>
    </row>
    <row r="88" spans="1:57" ht="18" customHeight="1">
      <c r="A88" s="44" t="s">
        <v>405</v>
      </c>
      <c r="B88" s="44" t="s">
        <v>77</v>
      </c>
      <c r="C88" s="19"/>
      <c r="D88" s="169"/>
      <c r="BB88" s="162">
        <f t="shared" si="5"/>
        <v>0</v>
      </c>
      <c r="BC88" s="162">
        <f>SUMIF('调整分录-本期'!D:D,'TB-本期'!A88,'调整分录-本期'!F:F)</f>
        <v>0</v>
      </c>
      <c r="BD88" s="162">
        <f>SUMIF('调整分录-本期'!D:D,'TB-本期'!A88,'调整分录-本期'!G:G)</f>
        <v>0</v>
      </c>
      <c r="BE88" s="163">
        <f t="shared" si="6"/>
        <v>0</v>
      </c>
    </row>
    <row r="89" spans="1:57" ht="18" customHeight="1">
      <c r="A89" s="177" t="s">
        <v>78</v>
      </c>
      <c r="B89" s="177" t="s">
        <v>78</v>
      </c>
      <c r="C89" s="165"/>
      <c r="D89" s="171">
        <f>SUM(D68:D88)</f>
        <v>1298131.3399999999</v>
      </c>
      <c r="BA89" s="191"/>
      <c r="BB89" s="192">
        <f t="shared" si="5"/>
        <v>1298131.3399999999</v>
      </c>
      <c r="BC89" s="192">
        <f>SUM(BC68:BC88)</f>
        <v>0</v>
      </c>
      <c r="BD89" s="192">
        <f>SUM(BD68:BD88)</f>
        <v>100</v>
      </c>
      <c r="BE89" s="195">
        <f t="shared" si="6"/>
        <v>1298231.3399999999</v>
      </c>
    </row>
    <row r="90" spans="1:57" ht="18" customHeight="1">
      <c r="A90" s="43" t="s">
        <v>79</v>
      </c>
      <c r="B90" s="43" t="s">
        <v>79</v>
      </c>
      <c r="C90" s="19"/>
      <c r="D90" s="169"/>
      <c r="BB90" s="162">
        <f t="shared" si="5"/>
        <v>0</v>
      </c>
      <c r="BC90" s="162">
        <f>SUMIF('调整分录-本期'!D:D,'TB-本期'!A90,'调整分录-本期'!F:F)</f>
        <v>0</v>
      </c>
      <c r="BD90" s="162">
        <f>SUMIF('调整分录-本期'!D:D,'TB-本期'!A90,'调整分录-本期'!G:G)</f>
        <v>0</v>
      </c>
      <c r="BE90" s="163">
        <f t="shared" si="6"/>
        <v>0</v>
      </c>
    </row>
    <row r="91" spans="1:57" ht="18" customHeight="1">
      <c r="A91" s="44" t="s">
        <v>80</v>
      </c>
      <c r="B91" s="44" t="s">
        <v>80</v>
      </c>
      <c r="C91" s="19"/>
      <c r="D91" s="169"/>
      <c r="BB91" s="162">
        <f t="shared" si="5"/>
        <v>0</v>
      </c>
      <c r="BC91" s="162">
        <f>SUMIF('调整分录-本期'!D:D,'TB-本期'!A91,'调整分录-本期'!F:F)</f>
        <v>0</v>
      </c>
      <c r="BD91" s="162">
        <f>SUMIF('调整分录-本期'!D:D,'TB-本期'!A91,'调整分录-本期'!G:G)</f>
        <v>0</v>
      </c>
      <c r="BE91" s="163">
        <f t="shared" si="6"/>
        <v>0</v>
      </c>
    </row>
    <row r="92" spans="1:57" ht="18" customHeight="1">
      <c r="A92" s="44" t="s">
        <v>406</v>
      </c>
      <c r="B92" s="44" t="s">
        <v>81</v>
      </c>
      <c r="C92" s="19"/>
      <c r="D92" s="169"/>
      <c r="BB92" s="162">
        <f t="shared" si="5"/>
        <v>0</v>
      </c>
      <c r="BC92" s="162">
        <f>SUMIF('调整分录-本期'!D:D,'TB-本期'!A92,'调整分录-本期'!F:F)</f>
        <v>0</v>
      </c>
      <c r="BD92" s="162">
        <f>SUMIF('调整分录-本期'!D:D,'TB-本期'!A92,'调整分录-本期'!G:G)</f>
        <v>0</v>
      </c>
      <c r="BE92" s="163">
        <f t="shared" si="6"/>
        <v>0</v>
      </c>
    </row>
    <row r="93" spans="1:57" ht="18" customHeight="1">
      <c r="A93" s="44" t="s">
        <v>407</v>
      </c>
      <c r="B93" s="44" t="s">
        <v>82</v>
      </c>
      <c r="C93" s="19"/>
      <c r="D93" s="169"/>
      <c r="BB93" s="162">
        <f t="shared" si="5"/>
        <v>0</v>
      </c>
      <c r="BC93" s="162">
        <f>SUMIF('调整分录-本期'!D:D,'TB-本期'!A93,'调整分录-本期'!F:F)</f>
        <v>0</v>
      </c>
      <c r="BD93" s="162">
        <f>SUMIF('调整分录-本期'!D:D,'TB-本期'!A93,'调整分录-本期'!G:G)</f>
        <v>0</v>
      </c>
      <c r="BE93" s="163">
        <f t="shared" si="6"/>
        <v>0</v>
      </c>
    </row>
    <row r="94" spans="1:57" ht="18" customHeight="1">
      <c r="A94" s="44" t="s">
        <v>408</v>
      </c>
      <c r="B94" s="44" t="s">
        <v>83</v>
      </c>
      <c r="C94" s="19"/>
      <c r="D94" s="169"/>
      <c r="BB94" s="162">
        <f t="shared" si="5"/>
        <v>0</v>
      </c>
      <c r="BC94" s="162">
        <f>SUMIF('调整分录-本期'!D:D,'TB-本期'!A94,'调整分录-本期'!F:F)</f>
        <v>0</v>
      </c>
      <c r="BD94" s="162">
        <f>SUMIF('调整分录-本期'!D:D,'TB-本期'!A94,'调整分录-本期'!G:G)</f>
        <v>0</v>
      </c>
      <c r="BE94" s="163">
        <f t="shared" si="6"/>
        <v>0</v>
      </c>
    </row>
    <row r="95" spans="1:57" ht="18" customHeight="1">
      <c r="A95" s="44" t="s">
        <v>409</v>
      </c>
      <c r="B95" s="44" t="s">
        <v>84</v>
      </c>
      <c r="C95" s="19"/>
      <c r="D95" s="169"/>
      <c r="BB95" s="162">
        <f t="shared" si="5"/>
        <v>0</v>
      </c>
      <c r="BC95" s="162">
        <f>SUMIF('调整分录-本期'!D:D,'TB-本期'!A95,'调整分录-本期'!F:F)</f>
        <v>0</v>
      </c>
      <c r="BD95" s="162">
        <f>SUMIF('调整分录-本期'!D:D,'TB-本期'!A95,'调整分录-本期'!G:G)</f>
        <v>0</v>
      </c>
      <c r="BE95" s="163">
        <f t="shared" si="6"/>
        <v>0</v>
      </c>
    </row>
    <row r="96" spans="1:57" ht="18" customHeight="1">
      <c r="A96" s="44" t="s">
        <v>410</v>
      </c>
      <c r="B96" s="44" t="s">
        <v>85</v>
      </c>
      <c r="C96" s="19"/>
      <c r="D96" s="169"/>
      <c r="BB96" s="162">
        <f t="shared" si="5"/>
        <v>0</v>
      </c>
      <c r="BC96" s="162">
        <f>SUMIF('调整分录-本期'!D:D,'TB-本期'!A96,'调整分录-本期'!F:F)</f>
        <v>0</v>
      </c>
      <c r="BD96" s="162">
        <f>SUMIF('调整分录-本期'!D:D,'TB-本期'!A96,'调整分录-本期'!G:G)</f>
        <v>0</v>
      </c>
      <c r="BE96" s="163">
        <f t="shared" si="6"/>
        <v>0</v>
      </c>
    </row>
    <row r="97" spans="1:57" ht="18" customHeight="1">
      <c r="A97" s="44" t="s">
        <v>411</v>
      </c>
      <c r="B97" s="44" t="s">
        <v>86</v>
      </c>
      <c r="C97" s="19"/>
      <c r="D97" s="169"/>
      <c r="BB97" s="162">
        <f t="shared" si="5"/>
        <v>0</v>
      </c>
      <c r="BC97" s="162">
        <f>SUMIF('调整分录-本期'!D:D,'TB-本期'!A97,'调整分录-本期'!F:F)</f>
        <v>0</v>
      </c>
      <c r="BD97" s="162">
        <f>SUMIF('调整分录-本期'!D:D,'TB-本期'!A97,'调整分录-本期'!G:G)</f>
        <v>0</v>
      </c>
      <c r="BE97" s="163">
        <f t="shared" si="6"/>
        <v>0</v>
      </c>
    </row>
    <row r="98" spans="1:57" ht="18" customHeight="1">
      <c r="A98" s="44" t="s">
        <v>412</v>
      </c>
      <c r="B98" s="44" t="s">
        <v>87</v>
      </c>
      <c r="C98" s="19"/>
      <c r="D98" s="169"/>
      <c r="BB98" s="162">
        <f t="shared" si="5"/>
        <v>0</v>
      </c>
      <c r="BC98" s="162">
        <f>SUMIF('调整分录-本期'!D:D,'TB-本期'!A98,'调整分录-本期'!F:F)</f>
        <v>0</v>
      </c>
      <c r="BD98" s="162">
        <f>SUMIF('调整分录-本期'!D:D,'TB-本期'!A98,'调整分录-本期'!G:G)</f>
        <v>0</v>
      </c>
      <c r="BE98" s="163">
        <f t="shared" si="6"/>
        <v>0</v>
      </c>
    </row>
    <row r="99" spans="1:57" ht="18" customHeight="1">
      <c r="A99" s="44" t="s">
        <v>413</v>
      </c>
      <c r="B99" s="44" t="s">
        <v>88</v>
      </c>
      <c r="C99" s="19"/>
      <c r="D99" s="169"/>
      <c r="BB99" s="162">
        <f t="shared" si="5"/>
        <v>0</v>
      </c>
      <c r="BC99" s="162">
        <f>SUMIF('调整分录-本期'!D:D,'TB-本期'!A99,'调整分录-本期'!F:F)</f>
        <v>0</v>
      </c>
      <c r="BD99" s="162">
        <f>SUMIF('调整分录-本期'!D:D,'TB-本期'!A99,'调整分录-本期'!G:G)</f>
        <v>0</v>
      </c>
      <c r="BE99" s="163">
        <f t="shared" si="6"/>
        <v>0</v>
      </c>
    </row>
    <row r="100" spans="1:57" ht="18" customHeight="1">
      <c r="A100" s="44" t="s">
        <v>414</v>
      </c>
      <c r="B100" s="44" t="s">
        <v>89</v>
      </c>
      <c r="C100" s="19"/>
      <c r="D100" s="169"/>
      <c r="BB100" s="162">
        <f t="shared" si="5"/>
        <v>0</v>
      </c>
      <c r="BC100" s="162">
        <f>SUMIF('调整分录-本期'!D:D,'TB-本期'!A100,'调整分录-本期'!F:F)</f>
        <v>0</v>
      </c>
      <c r="BD100" s="162">
        <f>SUMIF('调整分录-本期'!D:D,'TB-本期'!A100,'调整分录-本期'!G:G)</f>
        <v>0</v>
      </c>
      <c r="BE100" s="163">
        <f t="shared" si="6"/>
        <v>0</v>
      </c>
    </row>
    <row r="101" spans="1:57" ht="18" customHeight="1">
      <c r="A101" s="44" t="s">
        <v>415</v>
      </c>
      <c r="B101" s="44" t="s">
        <v>90</v>
      </c>
      <c r="C101" s="19"/>
      <c r="D101" s="169"/>
      <c r="BB101" s="162">
        <f t="shared" si="5"/>
        <v>0</v>
      </c>
      <c r="BC101" s="162">
        <f>SUMIF('调整分录-本期'!D:D,'TB-本期'!A101,'调整分录-本期'!F:F)</f>
        <v>0</v>
      </c>
      <c r="BD101" s="162">
        <f>SUMIF('调整分录-本期'!D:D,'TB-本期'!A101,'调整分录-本期'!G:G)</f>
        <v>0</v>
      </c>
      <c r="BE101" s="163">
        <f t="shared" si="6"/>
        <v>0</v>
      </c>
    </row>
    <row r="102" spans="1:57" ht="18" customHeight="1">
      <c r="A102" s="177" t="s">
        <v>91</v>
      </c>
      <c r="B102" s="177" t="s">
        <v>91</v>
      </c>
      <c r="C102" s="165"/>
      <c r="D102" s="171">
        <f>SUM(D91:D93,D96:D101)</f>
        <v>0</v>
      </c>
      <c r="BA102" s="191"/>
      <c r="BB102" s="192">
        <f t="shared" ref="BB102:BE102" si="7">SUM(BB91:BB93,BB96:BB101)</f>
        <v>0</v>
      </c>
      <c r="BC102" s="192">
        <f t="shared" si="7"/>
        <v>0</v>
      </c>
      <c r="BD102" s="192">
        <f t="shared" si="7"/>
        <v>0</v>
      </c>
      <c r="BE102" s="192">
        <f t="shared" si="7"/>
        <v>0</v>
      </c>
    </row>
    <row r="103" spans="1:57" ht="18" customHeight="1">
      <c r="A103" s="177" t="s">
        <v>92</v>
      </c>
      <c r="B103" s="177" t="s">
        <v>92</v>
      </c>
      <c r="C103" s="165"/>
      <c r="D103" s="171">
        <f>D89+D102</f>
        <v>1298131.3399999999</v>
      </c>
      <c r="BA103" s="191"/>
      <c r="BB103" s="192">
        <f t="shared" si="5"/>
        <v>1298131.3399999999</v>
      </c>
      <c r="BC103" s="192">
        <f t="shared" ref="BC103" si="8">BC89+BC102</f>
        <v>0</v>
      </c>
      <c r="BD103" s="192">
        <f>BD89+BD102</f>
        <v>100</v>
      </c>
      <c r="BE103" s="195">
        <f t="shared" si="6"/>
        <v>1298231.3399999999</v>
      </c>
    </row>
    <row r="104" spans="1:57" ht="18" customHeight="1">
      <c r="A104" s="43" t="s">
        <v>93</v>
      </c>
      <c r="B104" s="43" t="s">
        <v>93</v>
      </c>
      <c r="C104" s="19"/>
      <c r="D104" s="169"/>
      <c r="BB104" s="162">
        <f t="shared" si="5"/>
        <v>0</v>
      </c>
      <c r="BC104" s="162">
        <f>SUMIF('调整分录-本期'!D:D,'TB-本期'!A104,'调整分录-本期'!F:F)</f>
        <v>0</v>
      </c>
      <c r="BD104" s="162">
        <f>SUMIF('调整分录-本期'!D:D,'TB-本期'!A104,'调整分录-本期'!G:G)</f>
        <v>0</v>
      </c>
      <c r="BE104" s="163">
        <f t="shared" si="6"/>
        <v>0</v>
      </c>
    </row>
    <row r="105" spans="1:57" ht="18" customHeight="1">
      <c r="A105" s="44" t="s">
        <v>416</v>
      </c>
      <c r="B105" s="44" t="s">
        <v>94</v>
      </c>
      <c r="C105" s="19"/>
      <c r="D105" s="169"/>
      <c r="BB105" s="162">
        <f t="shared" si="5"/>
        <v>0</v>
      </c>
      <c r="BC105" s="162">
        <f>SUMIF('调整分录-本期'!D:D,'TB-本期'!A105,'调整分录-本期'!F:F)</f>
        <v>0</v>
      </c>
      <c r="BD105" s="162">
        <f>SUMIF('调整分录-本期'!D:D,'TB-本期'!A105,'调整分录-本期'!G:G)</f>
        <v>0</v>
      </c>
      <c r="BE105" s="163">
        <f t="shared" si="6"/>
        <v>0</v>
      </c>
    </row>
    <row r="106" spans="1:57" ht="18" customHeight="1">
      <c r="A106" s="44" t="s">
        <v>417</v>
      </c>
      <c r="B106" s="44" t="s">
        <v>95</v>
      </c>
      <c r="C106" s="19"/>
      <c r="D106" s="169"/>
      <c r="BB106" s="162">
        <f t="shared" si="5"/>
        <v>0</v>
      </c>
      <c r="BC106" s="162">
        <f>SUMIF('调整分录-本期'!D:D,'TB-本期'!A106,'调整分录-本期'!F:F)</f>
        <v>0</v>
      </c>
      <c r="BD106" s="162">
        <f>SUMIF('调整分录-本期'!D:D,'TB-本期'!A106,'调整分录-本期'!G:G)</f>
        <v>0</v>
      </c>
      <c r="BE106" s="163">
        <f t="shared" si="6"/>
        <v>0</v>
      </c>
    </row>
    <row r="107" spans="1:57" ht="18" customHeight="1">
      <c r="A107" s="44" t="s">
        <v>408</v>
      </c>
      <c r="B107" s="44" t="s">
        <v>83</v>
      </c>
      <c r="C107" s="19"/>
      <c r="D107" s="169"/>
      <c r="BB107" s="162">
        <f t="shared" si="5"/>
        <v>0</v>
      </c>
      <c r="BC107" s="162">
        <f>SUMIF('调整分录-本期'!D:D,'TB-本期'!A107,'调整分录-本期'!F:F)</f>
        <v>0</v>
      </c>
      <c r="BD107" s="162">
        <f>SUMIF('调整分录-本期'!D:D,'TB-本期'!A107,'调整分录-本期'!G:G)</f>
        <v>0</v>
      </c>
      <c r="BE107" s="163">
        <f t="shared" si="6"/>
        <v>0</v>
      </c>
    </row>
    <row r="108" spans="1:57" ht="18" customHeight="1">
      <c r="A108" s="44" t="s">
        <v>409</v>
      </c>
      <c r="B108" s="44" t="s">
        <v>96</v>
      </c>
      <c r="C108" s="19"/>
      <c r="D108" s="169"/>
      <c r="BB108" s="162">
        <f t="shared" si="5"/>
        <v>0</v>
      </c>
      <c r="BC108" s="162">
        <f>SUMIF('调整分录-本期'!D:D,'TB-本期'!A108,'调整分录-本期'!F:F)</f>
        <v>0</v>
      </c>
      <c r="BD108" s="162">
        <f>SUMIF('调整分录-本期'!D:D,'TB-本期'!A108,'调整分录-本期'!G:G)</f>
        <v>0</v>
      </c>
      <c r="BE108" s="163">
        <f t="shared" si="6"/>
        <v>0</v>
      </c>
    </row>
    <row r="109" spans="1:57" ht="18" customHeight="1">
      <c r="A109" s="44" t="s">
        <v>418</v>
      </c>
      <c r="B109" s="44" t="s">
        <v>97</v>
      </c>
      <c r="C109" s="19"/>
      <c r="D109" s="169"/>
      <c r="BB109" s="162">
        <f t="shared" si="5"/>
        <v>0</v>
      </c>
      <c r="BC109" s="162">
        <f>SUMIF('调整分录-本期'!D:D,'TB-本期'!A109,'调整分录-本期'!F:F)</f>
        <v>0</v>
      </c>
      <c r="BD109" s="162">
        <f>SUMIF('调整分录-本期'!D:D,'TB-本期'!A109,'调整分录-本期'!G:G)</f>
        <v>0</v>
      </c>
      <c r="BE109" s="163">
        <f t="shared" si="6"/>
        <v>0</v>
      </c>
    </row>
    <row r="110" spans="1:57" ht="18" customHeight="1">
      <c r="A110" s="44" t="s">
        <v>471</v>
      </c>
      <c r="B110" s="44" t="s">
        <v>98</v>
      </c>
      <c r="C110" s="19"/>
      <c r="D110" s="169"/>
      <c r="BB110" s="162">
        <f t="shared" si="5"/>
        <v>0</v>
      </c>
      <c r="BC110" s="162">
        <f>SUMIF('调整分录-本期'!D:D,'TB-本期'!A110,'调整分录-本期'!F:F)</f>
        <v>0</v>
      </c>
      <c r="BD110" s="162">
        <f>SUMIF('调整分录-本期'!D:D,'TB-本期'!A110,'调整分录-本期'!G:G)</f>
        <v>0</v>
      </c>
      <c r="BE110" s="163">
        <f t="shared" si="6"/>
        <v>0</v>
      </c>
    </row>
    <row r="111" spans="1:57" ht="18" customHeight="1">
      <c r="A111" s="44" t="s">
        <v>419</v>
      </c>
      <c r="B111" s="44" t="s">
        <v>99</v>
      </c>
      <c r="C111" s="19"/>
      <c r="D111" s="169"/>
      <c r="BB111" s="162">
        <f t="shared" si="5"/>
        <v>0</v>
      </c>
      <c r="BC111" s="162">
        <f>SUMIF('调整分录-本期'!D:D,'TB-本期'!A111,'调整分录-本期'!F:F)</f>
        <v>0</v>
      </c>
      <c r="BD111" s="162">
        <f>SUMIF('调整分录-本期'!D:D,'TB-本期'!A111,'调整分录-本期'!G:G)</f>
        <v>0</v>
      </c>
      <c r="BE111" s="163">
        <f t="shared" si="6"/>
        <v>0</v>
      </c>
    </row>
    <row r="112" spans="1:57" ht="18" customHeight="1">
      <c r="A112" s="44" t="s">
        <v>420</v>
      </c>
      <c r="B112" s="44" t="s">
        <v>100</v>
      </c>
      <c r="C112" s="19"/>
      <c r="D112" s="169"/>
      <c r="BB112" s="162">
        <f t="shared" si="5"/>
        <v>0</v>
      </c>
      <c r="BC112" s="162">
        <f>SUMIF('调整分录-本期'!D:D,'TB-本期'!A112,'调整分录-本期'!F:F)</f>
        <v>0</v>
      </c>
      <c r="BD112" s="162">
        <f>SUMIF('调整分录-本期'!D:D,'TB-本期'!A112,'调整分录-本期'!G:G)</f>
        <v>0</v>
      </c>
      <c r="BE112" s="163">
        <f t="shared" si="6"/>
        <v>0</v>
      </c>
    </row>
    <row r="113" spans="1:58" ht="18" customHeight="1">
      <c r="A113" s="44" t="s">
        <v>421</v>
      </c>
      <c r="B113" s="44" t="s">
        <v>101</v>
      </c>
      <c r="C113" s="19"/>
      <c r="D113" s="169">
        <f>'[1]TB-本期 (2)'!$D$118</f>
        <v>459302.64</v>
      </c>
      <c r="BB113" s="162">
        <f t="shared" si="5"/>
        <v>459302.64</v>
      </c>
      <c r="BC113" s="162">
        <f>SUMIF('调整分录-本期'!D:D,'TB-本期'!A113,'调整分录-本期'!F:F)</f>
        <v>0</v>
      </c>
      <c r="BD113" s="162">
        <f>SUMIF('调整分录-本期'!D:D,'TB-本期'!A113,'调整分录-本期'!G:G)</f>
        <v>0</v>
      </c>
      <c r="BE113" s="163">
        <f t="shared" si="6"/>
        <v>459302.64</v>
      </c>
    </row>
    <row r="114" spans="1:58" ht="18" customHeight="1">
      <c r="A114" s="44" t="s">
        <v>422</v>
      </c>
      <c r="B114" s="44" t="s">
        <v>102</v>
      </c>
      <c r="C114" s="19"/>
      <c r="D114" s="169"/>
      <c r="BB114" s="162">
        <f t="shared" si="5"/>
        <v>0</v>
      </c>
      <c r="BC114" s="162">
        <f>SUMIF('调整分录-本期'!D:D,'TB-本期'!A114,'调整分录-本期'!F:F)</f>
        <v>0</v>
      </c>
      <c r="BD114" s="162">
        <f>SUMIF('调整分录-本期'!D:D,'TB-本期'!A114,'调整分录-本期'!G:G)</f>
        <v>0</v>
      </c>
      <c r="BE114" s="163">
        <f t="shared" si="6"/>
        <v>0</v>
      </c>
    </row>
    <row r="115" spans="1:58" ht="18" customHeight="1">
      <c r="A115" s="44" t="s">
        <v>423</v>
      </c>
      <c r="B115" s="44" t="s">
        <v>103</v>
      </c>
      <c r="C115" s="19"/>
      <c r="D115" s="169">
        <f>'[1]TB-本期 (2)'!$D$120</f>
        <v>648992.76</v>
      </c>
      <c r="BB115" s="162">
        <f t="shared" si="5"/>
        <v>648992.76</v>
      </c>
      <c r="BC115" s="162">
        <f>BC183</f>
        <v>100</v>
      </c>
      <c r="BD115" s="162">
        <f>BD183</f>
        <v>1000000</v>
      </c>
      <c r="BE115" s="163">
        <f t="shared" si="6"/>
        <v>1648892.76</v>
      </c>
    </row>
    <row r="116" spans="1:58" ht="18" customHeight="1">
      <c r="A116" s="179" t="s">
        <v>424</v>
      </c>
      <c r="B116" s="179" t="s">
        <v>104</v>
      </c>
      <c r="C116" s="165"/>
      <c r="D116" s="180">
        <f>SUM(D105:D106,D109,D111:D115)-D110</f>
        <v>1108295.3999999999</v>
      </c>
      <c r="BA116" s="191"/>
      <c r="BB116" s="192">
        <f t="shared" si="5"/>
        <v>1108295.3999999999</v>
      </c>
      <c r="BC116" s="192">
        <f t="shared" ref="BC116:BD116" si="9">SUM(BC105:BC106,BC109,BC111:BC115)-BC110</f>
        <v>100</v>
      </c>
      <c r="BD116" s="192">
        <f t="shared" si="9"/>
        <v>1000000</v>
      </c>
      <c r="BE116" s="195">
        <f t="shared" si="6"/>
        <v>2108195.4</v>
      </c>
    </row>
    <row r="117" spans="1:58" ht="18" customHeight="1">
      <c r="A117" s="44" t="s">
        <v>425</v>
      </c>
      <c r="B117" s="44" t="s">
        <v>105</v>
      </c>
      <c r="C117" s="19"/>
      <c r="D117" s="169"/>
      <c r="BB117" s="162">
        <f t="shared" si="5"/>
        <v>0</v>
      </c>
      <c r="BC117" s="162">
        <f>SUMIF('调整分录-本期'!D:D,'TB-本期'!A117,'调整分录-本期'!F:F)</f>
        <v>0</v>
      </c>
      <c r="BD117" s="162">
        <f>SUMIF('调整分录-本期'!D:D,'TB-本期'!A117,'调整分录-本期'!G:G)</f>
        <v>0</v>
      </c>
      <c r="BE117" s="163">
        <f t="shared" si="6"/>
        <v>0</v>
      </c>
    </row>
    <row r="118" spans="1:58" ht="18" customHeight="1">
      <c r="A118" s="177" t="s">
        <v>106</v>
      </c>
      <c r="B118" s="177" t="s">
        <v>106</v>
      </c>
      <c r="C118" s="165"/>
      <c r="D118" s="171">
        <f>D116+D117</f>
        <v>1108295.3999999999</v>
      </c>
      <c r="BA118" s="191"/>
      <c r="BB118" s="192">
        <f t="shared" si="5"/>
        <v>1108295.3999999999</v>
      </c>
      <c r="BC118" s="192">
        <f t="shared" ref="BC118:BD118" si="10">BC116+BC117</f>
        <v>100</v>
      </c>
      <c r="BD118" s="192">
        <f t="shared" si="10"/>
        <v>1000000</v>
      </c>
      <c r="BE118" s="195">
        <f t="shared" si="6"/>
        <v>2108195.4</v>
      </c>
    </row>
    <row r="119" spans="1:58" ht="18" customHeight="1" thickBot="1">
      <c r="A119" s="178" t="s">
        <v>107</v>
      </c>
      <c r="B119" s="178" t="s">
        <v>107</v>
      </c>
      <c r="C119" s="175" t="s">
        <v>50</v>
      </c>
      <c r="D119" s="176">
        <f>D103+D118</f>
        <v>2406426.7399999998</v>
      </c>
      <c r="BA119" s="191"/>
      <c r="BB119" s="192">
        <f t="shared" si="5"/>
        <v>2406426.7399999998</v>
      </c>
      <c r="BC119" s="192">
        <f t="shared" ref="BC119:BD119" si="11">BC103+BC118</f>
        <v>100</v>
      </c>
      <c r="BD119" s="192">
        <f t="shared" si="11"/>
        <v>1000100</v>
      </c>
      <c r="BE119" s="195">
        <f t="shared" si="6"/>
        <v>3406426.7399999998</v>
      </c>
      <c r="BF119" s="163">
        <f>D119-'[1]TB-本期 (2)'!$D$124</f>
        <v>0</v>
      </c>
    </row>
    <row r="120" spans="1:58" s="187" customFormat="1" ht="18" customHeight="1">
      <c r="A120" s="184"/>
      <c r="B120" s="184"/>
      <c r="C120" s="185"/>
      <c r="D120" s="186"/>
      <c r="BB120" s="162">
        <f t="shared" si="5"/>
        <v>0</v>
      </c>
      <c r="BC120" s="162">
        <f>SUMIF('调整分录-本期'!D:D,'TB-本期'!A120,'调整分录-本期'!F:F)</f>
        <v>0</v>
      </c>
      <c r="BD120" s="162">
        <f>SUMIF('调整分录-本期'!D:D,'TB-本期'!A120,'调整分录-本期'!G:G)</f>
        <v>0</v>
      </c>
    </row>
    <row r="121" spans="1:58" s="187" customFormat="1" ht="18" customHeight="1">
      <c r="A121" s="184"/>
      <c r="B121" s="184"/>
      <c r="C121" s="185"/>
      <c r="D121" s="186"/>
      <c r="BB121" s="162">
        <f t="shared" si="5"/>
        <v>0</v>
      </c>
      <c r="BC121" s="162">
        <f>SUMIF('调整分录-本期'!D:D,'TB-本期'!A121,'调整分录-本期'!F:F)</f>
        <v>0</v>
      </c>
      <c r="BD121" s="162">
        <f>SUMIF('调整分录-本期'!D:D,'TB-本期'!A121,'调整分录-本期'!G:G)</f>
        <v>0</v>
      </c>
    </row>
    <row r="122" spans="1:58" ht="18" customHeight="1">
      <c r="A122" s="181" t="s">
        <v>115</v>
      </c>
      <c r="B122" s="181" t="s">
        <v>115</v>
      </c>
      <c r="C122" s="182"/>
      <c r="D122" s="183">
        <f>SUM(D123:D126)</f>
        <v>28078936.620000001</v>
      </c>
      <c r="BA122" s="191"/>
      <c r="BB122" s="192">
        <f t="shared" si="5"/>
        <v>28078936.620000001</v>
      </c>
      <c r="BC122" s="192"/>
      <c r="BD122" s="192"/>
      <c r="BE122" s="191"/>
    </row>
    <row r="123" spans="1:58" ht="18" customHeight="1">
      <c r="A123" s="194" t="s">
        <v>486</v>
      </c>
      <c r="B123" s="62" t="s">
        <v>116</v>
      </c>
      <c r="C123" s="59"/>
      <c r="D123" s="173">
        <f>'[1]TB-本期 (2)'!$D$127</f>
        <v>28078936.620000001</v>
      </c>
      <c r="BB123" s="162">
        <f t="shared" si="5"/>
        <v>28078936.620000001</v>
      </c>
      <c r="BC123" s="162">
        <f>SUMIF('调整分录-本期'!D:D,'TB-本期'!A123,'调整分录-本期'!F:F)</f>
        <v>0</v>
      </c>
      <c r="BD123" s="162">
        <f>SUMIF('调整分录-本期'!D:D,'TB-本期'!A123,'调整分录-本期'!G:G)</f>
        <v>1000000</v>
      </c>
      <c r="BE123" s="163">
        <f>BB123+BD123-BC123</f>
        <v>29078936.620000001</v>
      </c>
    </row>
    <row r="124" spans="1:58" ht="18" customHeight="1">
      <c r="A124" s="62" t="s">
        <v>426</v>
      </c>
      <c r="B124" s="62" t="s">
        <v>117</v>
      </c>
      <c r="C124" s="59"/>
      <c r="D124" s="173"/>
      <c r="BB124" s="162">
        <f t="shared" si="5"/>
        <v>0</v>
      </c>
      <c r="BC124" s="162">
        <f>SUMIF('调整分录-本期'!D:D,'TB-本期'!A124,'调整分录-本期'!F:F)</f>
        <v>0</v>
      </c>
      <c r="BD124" s="162">
        <f>SUMIF('调整分录-本期'!D:D,'TB-本期'!A124,'调整分录-本期'!G:G)</f>
        <v>0</v>
      </c>
      <c r="BE124" s="163">
        <f t="shared" ref="BE124:BE126" si="12">BB124+BD124-BC124</f>
        <v>0</v>
      </c>
    </row>
    <row r="125" spans="1:58" ht="18" customHeight="1">
      <c r="A125" s="62" t="s">
        <v>427</v>
      </c>
      <c r="B125" s="62" t="s">
        <v>118</v>
      </c>
      <c r="C125" s="59"/>
      <c r="D125" s="173"/>
      <c r="BB125" s="162">
        <f t="shared" si="5"/>
        <v>0</v>
      </c>
      <c r="BC125" s="162">
        <f>SUMIF('调整分录-本期'!D:D,'TB-本期'!A125,'调整分录-本期'!F:F)</f>
        <v>0</v>
      </c>
      <c r="BD125" s="162">
        <f>SUMIF('调整分录-本期'!D:D,'TB-本期'!A125,'调整分录-本期'!G:G)</f>
        <v>0</v>
      </c>
      <c r="BE125" s="163">
        <f t="shared" si="12"/>
        <v>0</v>
      </c>
    </row>
    <row r="126" spans="1:58" ht="18" customHeight="1">
      <c r="A126" s="62" t="s">
        <v>428</v>
      </c>
      <c r="B126" s="62" t="s">
        <v>119</v>
      </c>
      <c r="C126" s="59"/>
      <c r="D126" s="173"/>
      <c r="BB126" s="162">
        <f t="shared" si="5"/>
        <v>0</v>
      </c>
      <c r="BC126" s="162">
        <f>SUMIF('调整分录-本期'!D:D,'TB-本期'!A126,'调整分录-本期'!F:F)</f>
        <v>0</v>
      </c>
      <c r="BD126" s="162">
        <f>SUMIF('调整分录-本期'!D:D,'TB-本期'!A126,'调整分录-本期'!G:G)</f>
        <v>0</v>
      </c>
      <c r="BE126" s="163">
        <f t="shared" si="12"/>
        <v>0</v>
      </c>
    </row>
    <row r="127" spans="1:58" ht="18" customHeight="1">
      <c r="A127" s="181" t="s">
        <v>120</v>
      </c>
      <c r="B127" s="181" t="s">
        <v>120</v>
      </c>
      <c r="C127" s="182"/>
      <c r="D127" s="183">
        <f>SUM(D128:D140)</f>
        <v>25707479.77</v>
      </c>
      <c r="BA127" s="191"/>
      <c r="BB127" s="192">
        <f t="shared" si="5"/>
        <v>25707479.77</v>
      </c>
      <c r="BC127" s="192"/>
      <c r="BD127" s="192"/>
      <c r="BE127" s="195">
        <f>BB127+BC127-BD127</f>
        <v>25707479.77</v>
      </c>
    </row>
    <row r="128" spans="1:58" ht="18" customHeight="1">
      <c r="A128" s="194" t="s">
        <v>487</v>
      </c>
      <c r="B128" s="62" t="s">
        <v>121</v>
      </c>
      <c r="C128" s="59"/>
      <c r="D128" s="173">
        <f>'[1]TB-本期 (2)'!$D$132</f>
        <v>6459729.4900000002</v>
      </c>
      <c r="BB128" s="162">
        <f t="shared" si="5"/>
        <v>6459729.4900000002</v>
      </c>
      <c r="BC128" s="162">
        <f>SUMIF('调整分录-本期'!D:D,'TB-本期'!A128,'调整分录-本期'!F:F)</f>
        <v>0</v>
      </c>
      <c r="BD128" s="162">
        <f>SUMIF('调整分录-本期'!D:D,'TB-本期'!A128,'调整分录-本期'!G:G)</f>
        <v>0</v>
      </c>
      <c r="BE128" s="163">
        <f t="shared" ref="BE128:BE142" si="13">BB128+BC128-BD128</f>
        <v>6459729.4900000002</v>
      </c>
    </row>
    <row r="129" spans="1:57" ht="18" customHeight="1">
      <c r="A129" s="62" t="s">
        <v>429</v>
      </c>
      <c r="B129" s="62" t="s">
        <v>122</v>
      </c>
      <c r="C129" s="59"/>
      <c r="D129" s="173"/>
      <c r="BB129" s="162">
        <f t="shared" si="5"/>
        <v>0</v>
      </c>
      <c r="BC129" s="162">
        <f>SUMIF('调整分录-本期'!D:D,'TB-本期'!A129,'调整分录-本期'!F:F)</f>
        <v>0</v>
      </c>
      <c r="BD129" s="162">
        <f>SUMIF('调整分录-本期'!D:D,'TB-本期'!A129,'调整分录-本期'!G:G)</f>
        <v>0</v>
      </c>
      <c r="BE129" s="163">
        <f t="shared" si="13"/>
        <v>0</v>
      </c>
    </row>
    <row r="130" spans="1:57" ht="18" customHeight="1">
      <c r="A130" s="62" t="s">
        <v>430</v>
      </c>
      <c r="B130" s="62" t="s">
        <v>123</v>
      </c>
      <c r="C130" s="59"/>
      <c r="D130" s="173"/>
      <c r="BB130" s="162">
        <f t="shared" si="5"/>
        <v>0</v>
      </c>
      <c r="BC130" s="162">
        <f>SUMIF('调整分录-本期'!D:D,'TB-本期'!A130,'调整分录-本期'!F:F)</f>
        <v>0</v>
      </c>
      <c r="BD130" s="162">
        <f>SUMIF('调整分录-本期'!D:D,'TB-本期'!A130,'调整分录-本期'!G:G)</f>
        <v>0</v>
      </c>
      <c r="BE130" s="163">
        <f t="shared" si="13"/>
        <v>0</v>
      </c>
    </row>
    <row r="131" spans="1:57" ht="18" customHeight="1">
      <c r="A131" s="62" t="s">
        <v>431</v>
      </c>
      <c r="B131" s="62" t="s">
        <v>124</v>
      </c>
      <c r="C131" s="59"/>
      <c r="D131" s="173"/>
      <c r="BB131" s="162">
        <f t="shared" si="5"/>
        <v>0</v>
      </c>
      <c r="BC131" s="162">
        <f>SUMIF('调整分录-本期'!D:D,'TB-本期'!A131,'调整分录-本期'!F:F)</f>
        <v>0</v>
      </c>
      <c r="BD131" s="162">
        <f>SUMIF('调整分录-本期'!D:D,'TB-本期'!A131,'调整分录-本期'!G:G)</f>
        <v>0</v>
      </c>
      <c r="BE131" s="163">
        <f t="shared" si="13"/>
        <v>0</v>
      </c>
    </row>
    <row r="132" spans="1:57" ht="18" customHeight="1">
      <c r="A132" s="62" t="s">
        <v>432</v>
      </c>
      <c r="B132" s="62" t="s">
        <v>125</v>
      </c>
      <c r="C132" s="59"/>
      <c r="D132" s="173"/>
      <c r="BB132" s="162">
        <f t="shared" ref="BB132:BB183" si="14">SUM(D132:BA132)</f>
        <v>0</v>
      </c>
      <c r="BC132" s="162">
        <f>SUMIF('调整分录-本期'!D:D,'TB-本期'!A132,'调整分录-本期'!F:F)</f>
        <v>0</v>
      </c>
      <c r="BD132" s="162">
        <f>SUMIF('调整分录-本期'!D:D,'TB-本期'!A132,'调整分录-本期'!G:G)</f>
        <v>0</v>
      </c>
      <c r="BE132" s="163">
        <f t="shared" si="13"/>
        <v>0</v>
      </c>
    </row>
    <row r="133" spans="1:57" ht="18" customHeight="1">
      <c r="A133" s="62" t="s">
        <v>433</v>
      </c>
      <c r="B133" s="62" t="s">
        <v>126</v>
      </c>
      <c r="C133" s="59"/>
      <c r="D133" s="173"/>
      <c r="BB133" s="162">
        <f t="shared" si="14"/>
        <v>0</v>
      </c>
      <c r="BC133" s="162">
        <f>SUMIF('调整分录-本期'!D:D,'TB-本期'!A133,'调整分录-本期'!F:F)</f>
        <v>0</v>
      </c>
      <c r="BD133" s="162">
        <f>SUMIF('调整分录-本期'!D:D,'TB-本期'!A133,'调整分录-本期'!G:G)</f>
        <v>0</v>
      </c>
      <c r="BE133" s="163">
        <f t="shared" si="13"/>
        <v>0</v>
      </c>
    </row>
    <row r="134" spans="1:57" ht="18" customHeight="1">
      <c r="A134" s="62" t="s">
        <v>434</v>
      </c>
      <c r="B134" s="62" t="s">
        <v>127</v>
      </c>
      <c r="C134" s="59"/>
      <c r="D134" s="173"/>
      <c r="BB134" s="162">
        <f t="shared" si="14"/>
        <v>0</v>
      </c>
      <c r="BC134" s="162">
        <f>SUMIF('调整分录-本期'!D:D,'TB-本期'!A134,'调整分录-本期'!F:F)</f>
        <v>0</v>
      </c>
      <c r="BD134" s="162">
        <f>SUMIF('调整分录-本期'!D:D,'TB-本期'!A134,'调整分录-本期'!G:G)</f>
        <v>0</v>
      </c>
      <c r="BE134" s="163">
        <f t="shared" si="13"/>
        <v>0</v>
      </c>
    </row>
    <row r="135" spans="1:57" ht="18" customHeight="1">
      <c r="A135" s="62" t="s">
        <v>435</v>
      </c>
      <c r="B135" s="62" t="s">
        <v>128</v>
      </c>
      <c r="C135" s="59"/>
      <c r="D135" s="173"/>
      <c r="BB135" s="162">
        <f t="shared" si="14"/>
        <v>0</v>
      </c>
      <c r="BC135" s="162">
        <f>SUMIF('调整分录-本期'!D:D,'TB-本期'!A135,'调整分录-本期'!F:F)</f>
        <v>0</v>
      </c>
      <c r="BD135" s="162">
        <f>SUMIF('调整分录-本期'!D:D,'TB-本期'!A135,'调整分录-本期'!G:G)</f>
        <v>0</v>
      </c>
      <c r="BE135" s="163">
        <f t="shared" si="13"/>
        <v>0</v>
      </c>
    </row>
    <row r="136" spans="1:57" ht="18" customHeight="1">
      <c r="A136" s="62" t="s">
        <v>436</v>
      </c>
      <c r="B136" s="62" t="s">
        <v>129</v>
      </c>
      <c r="C136" s="59"/>
      <c r="D136" s="173">
        <f>'[1]TB-本期 (2)'!$D$140</f>
        <v>28937.99</v>
      </c>
      <c r="BB136" s="162">
        <f t="shared" si="14"/>
        <v>28937.99</v>
      </c>
      <c r="BC136" s="162">
        <f>SUMIF('调整分录-本期'!D:D,'TB-本期'!A136,'调整分录-本期'!F:F)</f>
        <v>0</v>
      </c>
      <c r="BD136" s="162">
        <f>SUMIF('调整分录-本期'!D:D,'TB-本期'!A136,'调整分录-本期'!G:G)</f>
        <v>0</v>
      </c>
      <c r="BE136" s="163">
        <f t="shared" si="13"/>
        <v>28937.99</v>
      </c>
    </row>
    <row r="137" spans="1:57" ht="18" customHeight="1">
      <c r="A137" s="62" t="s">
        <v>437</v>
      </c>
      <c r="B137" s="62" t="s">
        <v>130</v>
      </c>
      <c r="C137" s="59"/>
      <c r="D137" s="173">
        <f>'[1]TB-本期 (2)'!$D$141</f>
        <v>16835021.400000002</v>
      </c>
      <c r="BB137" s="162">
        <f t="shared" si="14"/>
        <v>16835021.400000002</v>
      </c>
      <c r="BC137" s="162">
        <f>SUMIF('调整分录-本期'!D:D,'TB-本期'!A137,'调整分录-本期'!F:F)</f>
        <v>0</v>
      </c>
      <c r="BD137" s="162">
        <f>SUMIF('调整分录-本期'!D:D,'TB-本期'!A137,'调整分录-本期'!G:G)</f>
        <v>0</v>
      </c>
      <c r="BE137" s="163">
        <f t="shared" si="13"/>
        <v>16835021.400000002</v>
      </c>
    </row>
    <row r="138" spans="1:57" ht="18" customHeight="1">
      <c r="A138" s="62" t="s">
        <v>438</v>
      </c>
      <c r="B138" s="62" t="s">
        <v>131</v>
      </c>
      <c r="C138" s="59"/>
      <c r="D138" s="173">
        <f>'[1]TB-本期 (2)'!$D$142</f>
        <v>2394322.81</v>
      </c>
      <c r="BB138" s="162">
        <f t="shared" si="14"/>
        <v>2394322.81</v>
      </c>
      <c r="BC138" s="162">
        <f>SUMIF('调整分录-本期'!D:D,'TB-本期'!A138,'调整分录-本期'!F:F)</f>
        <v>100</v>
      </c>
      <c r="BD138" s="162">
        <f>SUMIF('调整分录-本期'!D:D,'TB-本期'!A138,'调整分录-本期'!G:G)</f>
        <v>0</v>
      </c>
      <c r="BE138" s="163">
        <f t="shared" si="13"/>
        <v>2394422.81</v>
      </c>
    </row>
    <row r="139" spans="1:57" ht="18" customHeight="1">
      <c r="A139" s="62" t="s">
        <v>439</v>
      </c>
      <c r="B139" s="62" t="s">
        <v>132</v>
      </c>
      <c r="C139" s="59"/>
      <c r="D139" s="173"/>
      <c r="BB139" s="162">
        <f t="shared" si="14"/>
        <v>0</v>
      </c>
      <c r="BC139" s="162">
        <f>SUMIF('调整分录-本期'!D:D,'TB-本期'!A139,'调整分录-本期'!F:F)</f>
        <v>0</v>
      </c>
      <c r="BD139" s="162">
        <f>SUMIF('调整分录-本期'!D:D,'TB-本期'!A139,'调整分录-本期'!G:G)</f>
        <v>0</v>
      </c>
      <c r="BE139" s="163">
        <f t="shared" si="13"/>
        <v>0</v>
      </c>
    </row>
    <row r="140" spans="1:57" ht="18" customHeight="1">
      <c r="A140" s="62" t="s">
        <v>440</v>
      </c>
      <c r="B140" s="62" t="s">
        <v>133</v>
      </c>
      <c r="C140" s="59"/>
      <c r="D140" s="173">
        <f>'[1]TB-本期 (2)'!$D$144</f>
        <v>-10531.92</v>
      </c>
      <c r="BB140" s="162">
        <f t="shared" si="14"/>
        <v>-10531.92</v>
      </c>
      <c r="BC140" s="162">
        <f>SUMIF('调整分录-本期'!D:D,'TB-本期'!A140,'调整分录-本期'!F:F)</f>
        <v>0</v>
      </c>
      <c r="BD140" s="162">
        <f>SUMIF('调整分录-本期'!D:D,'TB-本期'!A140,'调整分录-本期'!G:G)</f>
        <v>0</v>
      </c>
      <c r="BE140" s="163">
        <f t="shared" si="13"/>
        <v>-10531.92</v>
      </c>
    </row>
    <row r="141" spans="1:57" ht="18" customHeight="1">
      <c r="A141" s="62" t="s">
        <v>441</v>
      </c>
      <c r="B141" s="62" t="s">
        <v>134</v>
      </c>
      <c r="C141" s="59"/>
      <c r="D141" s="173"/>
      <c r="BB141" s="162">
        <f t="shared" si="14"/>
        <v>0</v>
      </c>
      <c r="BC141" s="162">
        <f>SUMIF('调整分录-本期'!D:D,'TB-本期'!A141,'调整分录-本期'!F:F)</f>
        <v>0</v>
      </c>
      <c r="BD141" s="162">
        <f>SUMIF('调整分录-本期'!D:D,'TB-本期'!A141,'调整分录-本期'!G:G)</f>
        <v>0</v>
      </c>
      <c r="BE141" s="163">
        <f t="shared" si="13"/>
        <v>0</v>
      </c>
    </row>
    <row r="142" spans="1:57" ht="18" customHeight="1">
      <c r="A142" s="62" t="s">
        <v>426</v>
      </c>
      <c r="B142" s="62" t="s">
        <v>135</v>
      </c>
      <c r="C142" s="59"/>
      <c r="D142" s="173"/>
      <c r="BB142" s="162">
        <f t="shared" si="14"/>
        <v>0</v>
      </c>
      <c r="BC142" s="162">
        <f>SUMIF('调整分录-本期'!D:D,'TB-本期'!A142,'调整分录-本期'!F:F)</f>
        <v>0</v>
      </c>
      <c r="BD142" s="162">
        <f>SUMIF('调整分录-本期'!D:D,'TB-本期'!A142,'调整分录-本期'!G:G)</f>
        <v>0</v>
      </c>
      <c r="BE142" s="163">
        <f t="shared" si="13"/>
        <v>0</v>
      </c>
    </row>
    <row r="143" spans="1:57" ht="18" customHeight="1">
      <c r="A143" s="62" t="s">
        <v>470</v>
      </c>
      <c r="B143" s="62" t="s">
        <v>136</v>
      </c>
      <c r="C143" s="59"/>
      <c r="D143" s="173"/>
      <c r="BB143" s="162">
        <f t="shared" si="14"/>
        <v>0</v>
      </c>
      <c r="BC143" s="162">
        <f>SUMIF('调整分录-本期'!D:D,'TB-本期'!A143,'调整分录-本期'!F:F)</f>
        <v>0</v>
      </c>
      <c r="BD143" s="162">
        <f>SUMIF('调整分录-本期'!D:D,'TB-本期'!A143,'调整分录-本期'!G:G)</f>
        <v>0</v>
      </c>
      <c r="BE143" s="163">
        <f>BB143+BD143-BC143</f>
        <v>0</v>
      </c>
    </row>
    <row r="144" spans="1:57" ht="18" customHeight="1">
      <c r="A144" s="62" t="s">
        <v>457</v>
      </c>
      <c r="B144" s="62" t="s">
        <v>137</v>
      </c>
      <c r="C144" s="59"/>
      <c r="D144" s="173"/>
      <c r="BB144" s="162">
        <f t="shared" si="14"/>
        <v>0</v>
      </c>
      <c r="BC144" s="162">
        <f>SUMIF('调整分录-本期'!D:D,'TB-本期'!A144,'调整分录-本期'!F:F)</f>
        <v>0</v>
      </c>
      <c r="BD144" s="162">
        <f>SUMIF('调整分录-本期'!D:D,'TB-本期'!A144,'调整分录-本期'!G:G)</f>
        <v>0</v>
      </c>
      <c r="BE144" s="163">
        <f t="shared" ref="BE144:BE160" si="15">BB144+BD144-BC144</f>
        <v>0</v>
      </c>
    </row>
    <row r="145" spans="1:57" ht="18" customHeight="1">
      <c r="A145" s="62" t="s">
        <v>442</v>
      </c>
      <c r="B145" s="62" t="s">
        <v>138</v>
      </c>
      <c r="C145" s="59"/>
      <c r="D145" s="173"/>
      <c r="BB145" s="162">
        <f t="shared" si="14"/>
        <v>0</v>
      </c>
      <c r="BC145" s="162">
        <f>SUMIF('调整分录-本期'!D:D,'TB-本期'!A145,'调整分录-本期'!F:F)</f>
        <v>0</v>
      </c>
      <c r="BD145" s="162">
        <f>SUMIF('调整分录-本期'!D:D,'TB-本期'!A145,'调整分录-本期'!G:G)</f>
        <v>0</v>
      </c>
      <c r="BE145" s="163">
        <f t="shared" si="15"/>
        <v>0</v>
      </c>
    </row>
    <row r="146" spans="1:57" ht="18" customHeight="1">
      <c r="A146" s="194" t="s">
        <v>458</v>
      </c>
      <c r="B146" s="62" t="s">
        <v>139</v>
      </c>
      <c r="C146" s="59"/>
      <c r="D146" s="173"/>
      <c r="BB146" s="162">
        <f t="shared" si="14"/>
        <v>0</v>
      </c>
      <c r="BC146" s="162">
        <f>SUMIF('调整分录-本期'!D:D,'TB-本期'!A146,'调整分录-本期'!F:F)</f>
        <v>0</v>
      </c>
      <c r="BD146" s="162">
        <f>SUMIF('调整分录-本期'!D:D,'TB-本期'!A146,'调整分录-本期'!G:G)</f>
        <v>0</v>
      </c>
      <c r="BE146" s="163">
        <f t="shared" si="15"/>
        <v>0</v>
      </c>
    </row>
    <row r="147" spans="1:57" ht="18" customHeight="1">
      <c r="A147" s="194" t="s">
        <v>459</v>
      </c>
      <c r="B147" s="62" t="s">
        <v>140</v>
      </c>
      <c r="C147" s="59"/>
      <c r="D147" s="173"/>
      <c r="BB147" s="162">
        <f t="shared" si="14"/>
        <v>0</v>
      </c>
      <c r="BC147" s="162">
        <f>SUMIF('调整分录-本期'!D:D,'TB-本期'!A147,'调整分录-本期'!F:F)</f>
        <v>0</v>
      </c>
      <c r="BD147" s="162">
        <f>SUMIF('调整分录-本期'!D:D,'TB-本期'!A147,'调整分录-本期'!G:G)</f>
        <v>0</v>
      </c>
      <c r="BE147" s="163">
        <f t="shared" si="15"/>
        <v>0</v>
      </c>
    </row>
    <row r="148" spans="1:57" ht="18" customHeight="1">
      <c r="A148" s="62" t="s">
        <v>460</v>
      </c>
      <c r="B148" s="62" t="s">
        <v>141</v>
      </c>
      <c r="C148" s="59"/>
      <c r="D148" s="173"/>
      <c r="BB148" s="162">
        <f t="shared" si="14"/>
        <v>0</v>
      </c>
      <c r="BC148" s="162">
        <f>SUMIF('调整分录-本期'!D:D,'TB-本期'!A148,'调整分录-本期'!F:F)</f>
        <v>0</v>
      </c>
      <c r="BD148" s="162">
        <f>SUMIF('调整分录-本期'!D:D,'TB-本期'!A148,'调整分录-本期'!G:G)</f>
        <v>0</v>
      </c>
      <c r="BE148" s="163">
        <f t="shared" si="15"/>
        <v>0</v>
      </c>
    </row>
    <row r="149" spans="1:57" ht="18" customHeight="1">
      <c r="A149" s="62" t="s">
        <v>461</v>
      </c>
      <c r="B149" s="62" t="s">
        <v>142</v>
      </c>
      <c r="C149" s="59"/>
      <c r="D149" s="173"/>
      <c r="BB149" s="162">
        <f t="shared" si="14"/>
        <v>0</v>
      </c>
      <c r="BC149" s="162">
        <f>SUMIF('调整分录-本期'!D:D,'TB-本期'!A149,'调整分录-本期'!F:F)</f>
        <v>0</v>
      </c>
      <c r="BD149" s="162">
        <f>SUMIF('调整分录-本期'!D:D,'TB-本期'!A149,'调整分录-本期'!G:G)</f>
        <v>0</v>
      </c>
      <c r="BE149" s="163">
        <f t="shared" si="15"/>
        <v>0</v>
      </c>
    </row>
    <row r="150" spans="1:57" ht="18" customHeight="1">
      <c r="A150" s="194" t="s">
        <v>462</v>
      </c>
      <c r="B150" s="62" t="s">
        <v>143</v>
      </c>
      <c r="C150" s="59"/>
      <c r="D150" s="173"/>
      <c r="BB150" s="162">
        <f t="shared" si="14"/>
        <v>0</v>
      </c>
      <c r="BC150" s="162">
        <f>SUMIF('调整分录-本期'!D:D,'TB-本期'!A150,'调整分录-本期'!F:F)</f>
        <v>0</v>
      </c>
      <c r="BD150" s="162">
        <f>SUMIF('调整分录-本期'!D:D,'TB-本期'!A150,'调整分录-本期'!G:G)</f>
        <v>0</v>
      </c>
      <c r="BE150" s="163">
        <f t="shared" si="15"/>
        <v>0</v>
      </c>
    </row>
    <row r="151" spans="1:57" ht="18" customHeight="1">
      <c r="A151" s="194" t="s">
        <v>463</v>
      </c>
      <c r="B151" s="62" t="s">
        <v>144</v>
      </c>
      <c r="C151" s="59"/>
      <c r="D151" s="173"/>
      <c r="BB151" s="162">
        <f t="shared" si="14"/>
        <v>0</v>
      </c>
      <c r="BC151" s="162">
        <f>SUMIF('调整分录-本期'!D:D,'TB-本期'!A151,'调整分录-本期'!F:F)</f>
        <v>0</v>
      </c>
      <c r="BD151" s="162">
        <f>SUMIF('调整分录-本期'!D:D,'TB-本期'!A151,'调整分录-本期'!G:G)</f>
        <v>0</v>
      </c>
      <c r="BE151" s="163">
        <f t="shared" si="15"/>
        <v>0</v>
      </c>
    </row>
    <row r="152" spans="1:57" ht="18" customHeight="1">
      <c r="A152" s="181" t="s">
        <v>145</v>
      </c>
      <c r="B152" s="181" t="s">
        <v>145</v>
      </c>
      <c r="C152" s="182"/>
      <c r="D152" s="183">
        <f>D122-D127+D143+D144+D146+D147+D148+D149+D150+D151</f>
        <v>2371456.8500000015</v>
      </c>
      <c r="BA152" s="191"/>
      <c r="BB152" s="192">
        <f t="shared" si="14"/>
        <v>2371456.8500000015</v>
      </c>
      <c r="BC152" s="192"/>
      <c r="BD152" s="192"/>
      <c r="BE152" s="195">
        <f t="shared" si="15"/>
        <v>2371456.8500000015</v>
      </c>
    </row>
    <row r="153" spans="1:57" ht="18" customHeight="1">
      <c r="A153" s="194" t="s">
        <v>464</v>
      </c>
      <c r="B153" s="62" t="s">
        <v>146</v>
      </c>
      <c r="C153" s="59"/>
      <c r="D153" s="173">
        <f>'[1]TB-本期 (2)'!$D$157</f>
        <v>174588.17</v>
      </c>
      <c r="BB153" s="162">
        <f t="shared" si="14"/>
        <v>174588.17</v>
      </c>
      <c r="BC153" s="162">
        <f>SUMIF('调整分录-本期'!D:D,'TB-本期'!A153,'调整分录-本期'!F:F)</f>
        <v>0</v>
      </c>
      <c r="BD153" s="162">
        <f>SUMIF('调整分录-本期'!D:D,'TB-本期'!A153,'调整分录-本期'!G:G)</f>
        <v>0</v>
      </c>
      <c r="BE153" s="163">
        <f t="shared" si="15"/>
        <v>174588.17</v>
      </c>
    </row>
    <row r="154" spans="1:57" ht="18" customHeight="1">
      <c r="A154" s="194" t="s">
        <v>465</v>
      </c>
      <c r="B154" s="62" t="s">
        <v>147</v>
      </c>
      <c r="C154" s="59"/>
      <c r="D154" s="173">
        <f>'[1]TB-本期 (2)'!$D$158</f>
        <v>5000</v>
      </c>
      <c r="BB154" s="162">
        <f t="shared" si="14"/>
        <v>5000</v>
      </c>
      <c r="BC154" s="162">
        <f>SUMIF('调整分录-本期'!D:D,'TB-本期'!A154,'调整分录-本期'!F:F)</f>
        <v>0</v>
      </c>
      <c r="BD154" s="162">
        <f>SUMIF('调整分录-本期'!D:D,'TB-本期'!A154,'调整分录-本期'!G:G)</f>
        <v>0</v>
      </c>
      <c r="BE154" s="163">
        <f>BB154+BC154-BD154</f>
        <v>5000</v>
      </c>
    </row>
    <row r="155" spans="1:57" ht="18" customHeight="1">
      <c r="A155" s="181" t="s">
        <v>148</v>
      </c>
      <c r="B155" s="181" t="s">
        <v>148</v>
      </c>
      <c r="C155" s="182"/>
      <c r="D155" s="183">
        <f>D152+D153-D154</f>
        <v>2541045.0200000014</v>
      </c>
      <c r="BA155" s="191"/>
      <c r="BB155" s="192">
        <f t="shared" si="14"/>
        <v>2541045.0200000014</v>
      </c>
      <c r="BC155" s="192"/>
      <c r="BD155" s="192"/>
      <c r="BE155" s="195">
        <f t="shared" si="15"/>
        <v>2541045.0200000014</v>
      </c>
    </row>
    <row r="156" spans="1:57" ht="18" customHeight="1">
      <c r="A156" s="62" t="s">
        <v>466</v>
      </c>
      <c r="B156" s="62" t="s">
        <v>149</v>
      </c>
      <c r="C156" s="59"/>
      <c r="D156" s="173">
        <f>'[1]TB-本期 (2)'!$D$160</f>
        <v>217676.79999999999</v>
      </c>
      <c r="BB156" s="162">
        <f t="shared" si="14"/>
        <v>217676.79999999999</v>
      </c>
      <c r="BC156" s="162">
        <f>SUMIF('调整分录-本期'!D:D,'TB-本期'!A156,'调整分录-本期'!F:F)</f>
        <v>0</v>
      </c>
      <c r="BD156" s="162">
        <f>SUMIF('调整分录-本期'!D:D,'TB-本期'!A156,'调整分录-本期'!G:G)</f>
        <v>0</v>
      </c>
      <c r="BE156" s="163">
        <f>BB156+BC156-BD156</f>
        <v>217676.79999999999</v>
      </c>
    </row>
    <row r="157" spans="1:57" ht="18" customHeight="1">
      <c r="A157" s="181" t="s">
        <v>150</v>
      </c>
      <c r="B157" s="181" t="s">
        <v>150</v>
      </c>
      <c r="C157" s="182"/>
      <c r="D157" s="183">
        <f>D155-D156</f>
        <v>2323368.2200000016</v>
      </c>
      <c r="BA157" s="191"/>
      <c r="BB157" s="192">
        <f t="shared" si="14"/>
        <v>2323368.2200000016</v>
      </c>
      <c r="BC157" s="192">
        <f>SUM(BC123:BC156)-BC141-BC142-BC145</f>
        <v>100</v>
      </c>
      <c r="BD157" s="192">
        <f>SUM(BD123:BD156)-BD141-BD142-BD145</f>
        <v>1000000</v>
      </c>
      <c r="BE157" s="195">
        <f t="shared" si="15"/>
        <v>3323268.2200000016</v>
      </c>
    </row>
    <row r="158" spans="1:57" ht="18" customHeight="1">
      <c r="A158" s="62" t="s">
        <v>151</v>
      </c>
      <c r="B158" s="62" t="s">
        <v>151</v>
      </c>
      <c r="C158" s="59"/>
      <c r="D158" s="172"/>
      <c r="BB158" s="162">
        <f t="shared" si="14"/>
        <v>0</v>
      </c>
      <c r="BC158" s="162">
        <f>SUMIF('调整分录-本期'!D:D,'TB-本期'!A158,'调整分录-本期'!F:F)</f>
        <v>0</v>
      </c>
      <c r="BD158" s="162">
        <f>SUMIF('调整分录-本期'!D:D,'TB-本期'!A158,'调整分录-本期'!G:G)</f>
        <v>0</v>
      </c>
    </row>
    <row r="159" spans="1:57" ht="18" customHeight="1">
      <c r="A159" s="189" t="s">
        <v>443</v>
      </c>
      <c r="B159" s="189" t="s">
        <v>152</v>
      </c>
      <c r="C159" s="182"/>
      <c r="D159" s="183">
        <f>D157-D160</f>
        <v>2323368.2200000016</v>
      </c>
      <c r="BA159" s="191"/>
      <c r="BB159" s="192">
        <f t="shared" si="14"/>
        <v>2323368.2200000016</v>
      </c>
      <c r="BC159" s="192"/>
      <c r="BD159" s="192"/>
      <c r="BE159" s="195">
        <f t="shared" si="15"/>
        <v>2323368.2200000016</v>
      </c>
    </row>
    <row r="160" spans="1:57" ht="18" customHeight="1">
      <c r="A160" s="62" t="s">
        <v>444</v>
      </c>
      <c r="B160" s="62" t="s">
        <v>153</v>
      </c>
      <c r="C160" s="59"/>
      <c r="D160" s="172"/>
      <c r="BB160" s="162">
        <f t="shared" si="14"/>
        <v>0</v>
      </c>
      <c r="BC160" s="162">
        <f>SUMIF('调整分录-本期'!D:D,'TB-本期'!A160,'调整分录-本期'!F:F)</f>
        <v>0</v>
      </c>
      <c r="BD160" s="162">
        <f>SUMIF('调整分录-本期'!D:D,'TB-本期'!A160,'调整分录-本期'!G:G)</f>
        <v>0</v>
      </c>
      <c r="BE160" s="163">
        <f t="shared" si="15"/>
        <v>0</v>
      </c>
    </row>
    <row r="161" spans="1:57" ht="18" customHeight="1">
      <c r="A161" s="62" t="s">
        <v>154</v>
      </c>
      <c r="B161" s="62" t="s">
        <v>154</v>
      </c>
      <c r="C161" s="59"/>
      <c r="D161" s="172"/>
      <c r="BB161" s="162">
        <f t="shared" si="14"/>
        <v>0</v>
      </c>
      <c r="BC161" s="162">
        <f>SUMIF('调整分录-本期'!D:D,'TB-本期'!A161,'调整分录-本期'!F:F)</f>
        <v>0</v>
      </c>
      <c r="BD161" s="162">
        <f>SUMIF('调整分录-本期'!D:D,'TB-本期'!A161,'调整分录-本期'!G:G)</f>
        <v>0</v>
      </c>
    </row>
    <row r="162" spans="1:57" ht="18" customHeight="1">
      <c r="A162" s="62" t="s">
        <v>472</v>
      </c>
      <c r="B162" s="62" t="s">
        <v>155</v>
      </c>
      <c r="C162" s="59"/>
      <c r="D162" s="198"/>
      <c r="E162" s="199"/>
      <c r="F162" s="199"/>
      <c r="G162" s="199"/>
      <c r="H162" s="199"/>
      <c r="I162" s="199"/>
      <c r="J162" s="199"/>
      <c r="K162" s="199"/>
      <c r="L162" s="199"/>
      <c r="M162" s="199"/>
      <c r="N162" s="199"/>
      <c r="O162" s="199"/>
      <c r="P162" s="199"/>
      <c r="Q162" s="199"/>
      <c r="R162" s="199"/>
      <c r="S162" s="199"/>
      <c r="T162" s="199"/>
      <c r="U162" s="199"/>
      <c r="V162" s="199"/>
      <c r="W162" s="199"/>
      <c r="X162" s="199"/>
      <c r="Y162" s="199"/>
      <c r="Z162" s="199"/>
      <c r="AA162" s="199"/>
      <c r="AB162" s="199"/>
      <c r="AC162" s="199"/>
      <c r="AD162" s="199"/>
      <c r="AE162" s="199"/>
      <c r="AF162" s="199"/>
      <c r="AG162" s="199"/>
      <c r="AH162" s="199"/>
      <c r="AI162" s="199"/>
      <c r="AJ162" s="199"/>
      <c r="AK162" s="199"/>
      <c r="AL162" s="199"/>
      <c r="AM162" s="199"/>
      <c r="AN162" s="199"/>
      <c r="AO162" s="199"/>
      <c r="AP162" s="199"/>
      <c r="AQ162" s="199"/>
      <c r="AR162" s="199"/>
      <c r="AS162" s="199"/>
      <c r="AT162" s="199"/>
      <c r="AU162" s="199"/>
      <c r="AV162" s="199"/>
      <c r="AW162" s="199"/>
      <c r="AX162" s="199"/>
      <c r="AY162" s="199"/>
      <c r="AZ162" s="199"/>
      <c r="BA162" s="199"/>
      <c r="BB162" s="200">
        <f t="shared" si="14"/>
        <v>0</v>
      </c>
      <c r="BC162" s="200">
        <f>SUMIF('调整分录-本期'!D:D,'TB-本期'!A162,'调整分录-本期'!F:F)</f>
        <v>0</v>
      </c>
      <c r="BD162" s="200">
        <f>SUMIF('调整分录-本期'!D:D,'TB-本期'!A162,'调整分录-本期'!G:G)</f>
        <v>0</v>
      </c>
      <c r="BE162" s="201">
        <f>BB162+BC162-BD162</f>
        <v>0</v>
      </c>
    </row>
    <row r="163" spans="1:57" ht="18" customHeight="1">
      <c r="A163" s="189" t="s">
        <v>445</v>
      </c>
      <c r="B163" s="189" t="s">
        <v>156</v>
      </c>
      <c r="C163" s="182"/>
      <c r="D163" s="183">
        <f>D157-D162</f>
        <v>2323368.2200000016</v>
      </c>
      <c r="BA163" s="191"/>
      <c r="BB163" s="192">
        <f t="shared" si="14"/>
        <v>2323368.2200000016</v>
      </c>
      <c r="BC163" s="192"/>
      <c r="BD163" s="192"/>
      <c r="BE163" s="195">
        <f>BB163+BD163-BC163</f>
        <v>2323368.2200000016</v>
      </c>
    </row>
    <row r="164" spans="1:57" ht="18" customHeight="1">
      <c r="A164" s="161" t="s">
        <v>473</v>
      </c>
      <c r="B164" s="161" t="s">
        <v>288</v>
      </c>
      <c r="D164" s="162">
        <f>'[1]TB-本期 (2)'!$D$168</f>
        <v>2884927.18</v>
      </c>
      <c r="BB164" s="162">
        <f t="shared" si="14"/>
        <v>2884927.18</v>
      </c>
      <c r="BC164" s="162">
        <f>SUMIF('调整分录-本期'!D:D,'TB-本期'!A164,'调整分录-本期'!F:F)</f>
        <v>0</v>
      </c>
      <c r="BD164" s="162">
        <f>SUMIF('调整分录-本期'!D:D,'TB-本期'!A164,'调整分录-本期'!G:G)</f>
        <v>0</v>
      </c>
      <c r="BE164" s="163">
        <f t="shared" ref="BE164:BE166" si="16">BB164+BD164-BC164</f>
        <v>2884927.18</v>
      </c>
    </row>
    <row r="165" spans="1:57" ht="18" customHeight="1">
      <c r="A165" s="161" t="s">
        <v>467</v>
      </c>
      <c r="B165" s="161" t="s">
        <v>289</v>
      </c>
      <c r="BB165" s="162">
        <f t="shared" si="14"/>
        <v>0</v>
      </c>
      <c r="BC165" s="162">
        <f>SUMIF('调整分录-本期'!D:D,'TB-本期'!A165,'调整分录-本期'!F:F)</f>
        <v>0</v>
      </c>
      <c r="BD165" s="162">
        <f>SUMIF('调整分录-本期'!D:D,'TB-本期'!A165,'调整分录-本期'!G:G)</f>
        <v>0</v>
      </c>
      <c r="BE165" s="163">
        <f t="shared" si="16"/>
        <v>0</v>
      </c>
    </row>
    <row r="166" spans="1:57" ht="18" customHeight="1">
      <c r="A166" s="161"/>
      <c r="B166" s="161"/>
      <c r="BB166" s="162">
        <f t="shared" si="14"/>
        <v>0</v>
      </c>
      <c r="BC166" s="162">
        <f>SUMIF('调整分录-本期'!D:D,'TB-本期'!A166,'调整分录-本期'!F:F)</f>
        <v>0</v>
      </c>
      <c r="BD166" s="162">
        <f>SUMIF('调整分录-本期'!D:D,'TB-本期'!A166,'调整分录-本期'!G:G)</f>
        <v>0</v>
      </c>
      <c r="BE166" s="163">
        <f t="shared" si="16"/>
        <v>0</v>
      </c>
    </row>
    <row r="167" spans="1:57" ht="18" customHeight="1">
      <c r="A167" s="190" t="s">
        <v>290</v>
      </c>
      <c r="B167" s="190" t="s">
        <v>290</v>
      </c>
      <c r="C167" s="191"/>
      <c r="D167" s="192">
        <f>D163+D164+D165</f>
        <v>5208295.4000000022</v>
      </c>
      <c r="BA167" s="191"/>
      <c r="BB167" s="192">
        <f t="shared" si="14"/>
        <v>5208295.4000000022</v>
      </c>
      <c r="BC167" s="192"/>
      <c r="BD167" s="192"/>
      <c r="BE167" s="195">
        <f>BB167+BD167-BC167</f>
        <v>5208295.4000000022</v>
      </c>
    </row>
    <row r="168" spans="1:57" ht="18" customHeight="1">
      <c r="A168" s="161" t="s">
        <v>468</v>
      </c>
      <c r="B168" s="161" t="s">
        <v>291</v>
      </c>
      <c r="D168" s="162">
        <f>'[1]TB-本期 (2)'!$D$172</f>
        <v>459302.64</v>
      </c>
      <c r="BB168" s="162">
        <f t="shared" si="14"/>
        <v>459302.64</v>
      </c>
      <c r="BC168" s="162">
        <f>SUMIF('调整分录-本期'!D:D,'TB-本期'!A168,'调整分录-本期'!F:F)</f>
        <v>0</v>
      </c>
      <c r="BD168" s="162">
        <f>SUMIF('调整分录-本期'!D:D,'TB-本期'!A168,'调整分录-本期'!G:G)</f>
        <v>0</v>
      </c>
      <c r="BE168" s="163">
        <f>BB168+BC168-BD168</f>
        <v>459302.64</v>
      </c>
    </row>
    <row r="169" spans="1:57" ht="18" customHeight="1">
      <c r="A169" s="161" t="s">
        <v>446</v>
      </c>
      <c r="B169" s="161" t="s">
        <v>292</v>
      </c>
      <c r="BB169" s="162">
        <f t="shared" si="14"/>
        <v>0</v>
      </c>
      <c r="BC169" s="162">
        <f>SUMIF('调整分录-本期'!D:D,'TB-本期'!A169,'调整分录-本期'!F:F)</f>
        <v>0</v>
      </c>
      <c r="BD169" s="162">
        <f>SUMIF('调整分录-本期'!D:D,'TB-本期'!A169,'调整分录-本期'!G:G)</f>
        <v>0</v>
      </c>
      <c r="BE169" s="163">
        <f t="shared" ref="BE169:BE173" si="17">BB169+BC169-BD169</f>
        <v>0</v>
      </c>
    </row>
    <row r="170" spans="1:57" ht="18" customHeight="1">
      <c r="A170" s="161" t="s">
        <v>447</v>
      </c>
      <c r="B170" s="161" t="s">
        <v>293</v>
      </c>
      <c r="BB170" s="162">
        <f t="shared" si="14"/>
        <v>0</v>
      </c>
      <c r="BC170" s="162">
        <f>SUMIF('调整分录-本期'!D:D,'TB-本期'!A170,'调整分录-本期'!F:F)</f>
        <v>0</v>
      </c>
      <c r="BD170" s="162">
        <f>SUMIF('调整分录-本期'!D:D,'TB-本期'!A170,'调整分录-本期'!G:G)</f>
        <v>0</v>
      </c>
      <c r="BE170" s="163">
        <f t="shared" si="17"/>
        <v>0</v>
      </c>
    </row>
    <row r="171" spans="1:57" ht="18" customHeight="1">
      <c r="A171" s="161" t="s">
        <v>448</v>
      </c>
      <c r="B171" s="161" t="s">
        <v>294</v>
      </c>
      <c r="BB171" s="162">
        <f t="shared" si="14"/>
        <v>0</v>
      </c>
      <c r="BC171" s="162">
        <f>SUMIF('调整分录-本期'!D:D,'TB-本期'!A171,'调整分录-本期'!F:F)</f>
        <v>0</v>
      </c>
      <c r="BD171" s="162">
        <f>SUMIF('调整分录-本期'!D:D,'TB-本期'!A171,'调整分录-本期'!G:G)</f>
        <v>0</v>
      </c>
      <c r="BE171" s="163">
        <f t="shared" si="17"/>
        <v>0</v>
      </c>
    </row>
    <row r="172" spans="1:57" ht="18" customHeight="1">
      <c r="A172" s="161" t="s">
        <v>449</v>
      </c>
      <c r="B172" s="161" t="s">
        <v>295</v>
      </c>
      <c r="BB172" s="162">
        <f t="shared" si="14"/>
        <v>0</v>
      </c>
      <c r="BC172" s="162">
        <f>SUMIF('调整分录-本期'!D:D,'TB-本期'!A172,'调整分录-本期'!F:F)</f>
        <v>0</v>
      </c>
      <c r="BD172" s="162">
        <f>SUMIF('调整分录-本期'!D:D,'TB-本期'!A172,'调整分录-本期'!G:G)</f>
        <v>0</v>
      </c>
      <c r="BE172" s="163">
        <f t="shared" si="17"/>
        <v>0</v>
      </c>
    </row>
    <row r="173" spans="1:57" ht="18" customHeight="1">
      <c r="A173" s="161" t="s">
        <v>450</v>
      </c>
      <c r="B173" s="161" t="s">
        <v>296</v>
      </c>
      <c r="BB173" s="162">
        <f t="shared" si="14"/>
        <v>0</v>
      </c>
      <c r="BC173" s="162">
        <f>SUMIF('调整分录-本期'!D:D,'TB-本期'!A173,'调整分录-本期'!F:F)</f>
        <v>0</v>
      </c>
      <c r="BD173" s="162">
        <f>SUMIF('调整分录-本期'!D:D,'TB-本期'!A173,'调整分录-本期'!G:G)</f>
        <v>0</v>
      </c>
      <c r="BE173" s="163">
        <f t="shared" si="17"/>
        <v>0</v>
      </c>
    </row>
    <row r="174" spans="1:57" ht="18" customHeight="1">
      <c r="A174" s="161"/>
      <c r="B174" s="161"/>
      <c r="BB174" s="162">
        <f t="shared" si="14"/>
        <v>0</v>
      </c>
      <c r="BC174" s="162">
        <f>SUMIF('调整分录-本期'!D:D,'TB-本期'!A174,'调整分录-本期'!F:F)</f>
        <v>0</v>
      </c>
      <c r="BD174" s="162">
        <f>SUMIF('调整分录-本期'!D:D,'TB-本期'!A174,'调整分录-本期'!G:G)</f>
        <v>0</v>
      </c>
    </row>
    <row r="175" spans="1:57" ht="18" customHeight="1">
      <c r="A175" s="190" t="s">
        <v>297</v>
      </c>
      <c r="B175" s="190" t="s">
        <v>297</v>
      </c>
      <c r="C175" s="191"/>
      <c r="D175" s="192">
        <f>D167-D168-D169-D170-D171-D172-D173</f>
        <v>4748992.7600000026</v>
      </c>
      <c r="BA175" s="191"/>
      <c r="BB175" s="192">
        <f t="shared" si="14"/>
        <v>4748992.7600000026</v>
      </c>
      <c r="BC175" s="192"/>
      <c r="BD175" s="192"/>
      <c r="BE175" s="195">
        <f>BB175+BD175-BC175</f>
        <v>4748992.7600000026</v>
      </c>
    </row>
    <row r="176" spans="1:57" ht="18" customHeight="1">
      <c r="A176" s="161" t="s">
        <v>469</v>
      </c>
      <c r="B176" s="161" t="s">
        <v>298</v>
      </c>
      <c r="BB176" s="162">
        <f t="shared" si="14"/>
        <v>0</v>
      </c>
      <c r="BC176" s="162">
        <f>SUMIF('调整分录-本期'!D:D,'TB-本期'!A176,'调整分录-本期'!F:F)</f>
        <v>0</v>
      </c>
      <c r="BD176" s="162">
        <f>SUMIF('调整分录-本期'!D:D,'TB-本期'!A176,'调整分录-本期'!G:G)</f>
        <v>0</v>
      </c>
      <c r="BE176" s="163">
        <f t="shared" ref="BE176:BE181" si="18">BB176+BC176-BD176</f>
        <v>0</v>
      </c>
    </row>
    <row r="177" spans="1:57" ht="18" customHeight="1">
      <c r="A177" s="161" t="s">
        <v>451</v>
      </c>
      <c r="B177" s="161" t="s">
        <v>299</v>
      </c>
      <c r="BB177" s="162">
        <f t="shared" si="14"/>
        <v>0</v>
      </c>
      <c r="BC177" s="162">
        <f>SUMIF('调整分录-本期'!D:D,'TB-本期'!A177,'调整分录-本期'!F:F)</f>
        <v>0</v>
      </c>
      <c r="BD177" s="162">
        <f>SUMIF('调整分录-本期'!D:D,'TB-本期'!A177,'调整分录-本期'!G:G)</f>
        <v>0</v>
      </c>
      <c r="BE177" s="163">
        <f t="shared" si="18"/>
        <v>0</v>
      </c>
    </row>
    <row r="178" spans="1:57" ht="18" customHeight="1">
      <c r="A178" s="161" t="s">
        <v>452</v>
      </c>
      <c r="B178" s="161" t="s">
        <v>300</v>
      </c>
      <c r="D178" s="162">
        <f>'[1]TB-本期 (2)'!$D$182</f>
        <v>4100000</v>
      </c>
      <c r="BB178" s="162">
        <f t="shared" si="14"/>
        <v>4100000</v>
      </c>
      <c r="BC178" s="162">
        <f>SUMIF('调整分录-本期'!D:D,'TB-本期'!A178,'调整分录-本期'!F:F)</f>
        <v>0</v>
      </c>
      <c r="BD178" s="162">
        <f>SUMIF('调整分录-本期'!D:D,'TB-本期'!A178,'调整分录-本期'!G:G)</f>
        <v>0</v>
      </c>
      <c r="BE178" s="163">
        <f t="shared" si="18"/>
        <v>4100000</v>
      </c>
    </row>
    <row r="179" spans="1:57" ht="18" customHeight="1">
      <c r="A179" s="161" t="s">
        <v>453</v>
      </c>
      <c r="B179" s="161" t="s">
        <v>301</v>
      </c>
      <c r="BB179" s="162">
        <f t="shared" si="14"/>
        <v>0</v>
      </c>
      <c r="BC179" s="162">
        <f>SUMIF('调整分录-本期'!D:D,'TB-本期'!A179,'调整分录-本期'!F:F)</f>
        <v>0</v>
      </c>
      <c r="BD179" s="162">
        <f>SUMIF('调整分录-本期'!D:D,'TB-本期'!A179,'调整分录-本期'!G:G)</f>
        <v>0</v>
      </c>
      <c r="BE179" s="163">
        <f t="shared" si="18"/>
        <v>0</v>
      </c>
    </row>
    <row r="180" spans="1:57" ht="18" customHeight="1">
      <c r="A180" s="161" t="s">
        <v>454</v>
      </c>
      <c r="B180" s="161" t="s">
        <v>302</v>
      </c>
      <c r="BB180" s="162">
        <f t="shared" si="14"/>
        <v>0</v>
      </c>
      <c r="BC180" s="162">
        <f>SUMIF('调整分录-本期'!D:D,'TB-本期'!A180,'调整分录-本期'!F:F)</f>
        <v>0</v>
      </c>
      <c r="BD180" s="162">
        <f>SUMIF('调整分录-本期'!D:D,'TB-本期'!A180,'调整分录-本期'!G:G)</f>
        <v>0</v>
      </c>
      <c r="BE180" s="163">
        <f t="shared" si="18"/>
        <v>0</v>
      </c>
    </row>
    <row r="181" spans="1:57" ht="18" customHeight="1">
      <c r="A181" s="161" t="s">
        <v>455</v>
      </c>
      <c r="B181" s="161" t="s">
        <v>303</v>
      </c>
      <c r="BB181" s="162">
        <f t="shared" si="14"/>
        <v>0</v>
      </c>
      <c r="BC181" s="162">
        <f>SUMIF('调整分录-本期'!D:D,'TB-本期'!A181,'调整分录-本期'!F:F)</f>
        <v>0</v>
      </c>
      <c r="BD181" s="162">
        <f>SUMIF('调整分录-本期'!D:D,'TB-本期'!A181,'调整分录-本期'!G:G)</f>
        <v>0</v>
      </c>
      <c r="BE181" s="163">
        <f t="shared" si="18"/>
        <v>0</v>
      </c>
    </row>
    <row r="182" spans="1:57" ht="18" customHeight="1">
      <c r="A182" s="161"/>
      <c r="B182" s="161"/>
      <c r="BB182" s="162">
        <f t="shared" si="14"/>
        <v>0</v>
      </c>
      <c r="BC182" s="162">
        <f>SUMIF('调整分录-本期'!D:D,'TB-本期'!A182,'调整分录-本期'!F:F)</f>
        <v>0</v>
      </c>
      <c r="BD182" s="162">
        <f>SUMIF('调整分录-本期'!D:D,'TB-本期'!A182,'调整分录-本期'!G:G)</f>
        <v>0</v>
      </c>
    </row>
    <row r="183" spans="1:57" ht="18" customHeight="1" thickBot="1">
      <c r="A183" s="193" t="s">
        <v>304</v>
      </c>
      <c r="B183" s="193" t="s">
        <v>304</v>
      </c>
      <c r="C183" s="191"/>
      <c r="D183" s="192">
        <f>D175-D176-D177-D178-D179-D180-D181</f>
        <v>648992.76000000257</v>
      </c>
      <c r="BA183" s="191"/>
      <c r="BB183" s="192">
        <f t="shared" si="14"/>
        <v>648992.76000000257</v>
      </c>
      <c r="BC183" s="192">
        <f>SUM(BC162:BC182)+BC157</f>
        <v>100</v>
      </c>
      <c r="BD183" s="192">
        <f>SUM(BD162:BD182)+BD157</f>
        <v>1000000</v>
      </c>
      <c r="BE183" s="195">
        <f>BB183+BD183-BC183</f>
        <v>1648892.7600000026</v>
      </c>
    </row>
    <row r="189" spans="1:57">
      <c r="B189" t="s">
        <v>484</v>
      </c>
    </row>
  </sheetData>
  <autoFilter ref="A2:BE183" xr:uid="{00000000-0001-0000-0000-000000000000}"/>
  <phoneticPr fontId="4"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11</vt:i4>
      </vt:variant>
      <vt:variant>
        <vt:lpstr>命名范围</vt:lpstr>
      </vt:variant>
      <vt:variant>
        <vt:i4>5</vt:i4>
      </vt:variant>
    </vt:vector>
  </HeadingPairs>
  <TitlesOfParts>
    <vt:vector size="16" baseType="lpstr">
      <vt:lpstr>资产负债表</vt:lpstr>
      <vt:lpstr>资产负债表（续）</vt:lpstr>
      <vt:lpstr>利润表</vt:lpstr>
      <vt:lpstr>现金流量表</vt:lpstr>
      <vt:lpstr>所有者权益变动表</vt:lpstr>
      <vt:lpstr>调整分录-上期</vt:lpstr>
      <vt:lpstr>TB-上期</vt:lpstr>
      <vt:lpstr>调整分录-本期</vt:lpstr>
      <vt:lpstr>TB-本期</vt:lpstr>
      <vt:lpstr>20211231调整分录</vt:lpstr>
      <vt:lpstr>20211231</vt:lpstr>
      <vt:lpstr>利润表!Print_Area</vt:lpstr>
      <vt:lpstr>所有者权益变动表!Print_Area</vt:lpstr>
      <vt:lpstr>现金流量表!Print_Area</vt:lpstr>
      <vt:lpstr>资产负债表!Print_Area</vt:lpstr>
      <vt:lpstr>'资产负债表（续）'!Print_Area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009</dc:creator>
  <cp:lastModifiedBy>个人用户</cp:lastModifiedBy>
  <dcterms:created xsi:type="dcterms:W3CDTF">2015-06-05T18:19:34Z</dcterms:created>
  <dcterms:modified xsi:type="dcterms:W3CDTF">2023-06-30T03:37:19Z</dcterms:modified>
</cp:coreProperties>
</file>