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dministrator\Desktop\各科目底稿\12所得税费用\"/>
    </mc:Choice>
  </mc:AlternateContent>
  <xr:revisionPtr revIDLastSave="0" documentId="13_ncr:1_{D3E28B7B-1D35-4590-9EF4-FFEC1CF9F1E0}" xr6:coauthVersionLast="47" xr6:coauthVersionMax="47" xr10:uidLastSave="{00000000-0000-0000-0000-000000000000}"/>
  <bookViews>
    <workbookView xWindow="-120" yWindow="-120" windowWidth="21840" windowHeight="13140" activeTab="3" xr2:uid="{EF56839B-693B-4EE2-8452-D255BC4DCF5D}"/>
  </bookViews>
  <sheets>
    <sheet name="所得税调整事项" sheetId="1" r:id="rId1"/>
    <sheet name="亏损的情况（没确认递延）" sheetId="2" r:id="rId2"/>
    <sheet name="亏损的情况（全部确认递延）" sheetId="3" r:id="rId3"/>
    <sheet name="亏损的情况（部分确认递延）"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Fill" localSheetId="0" hidden="1">[1]eqpmad2!#REF!</definedName>
    <definedName name="_Fill" hidden="1">[2]eqpmad2!#REF!</definedName>
    <definedName name="A" localSheetId="0">#REF!</definedName>
    <definedName name="A">#REF!</definedName>
    <definedName name="CanSave">FALSE</definedName>
    <definedName name="DBPATH">"2_数据.cxt"</definedName>
    <definedName name="didi" localSheetId="0">#REF!</definedName>
    <definedName name="didi">#REF!</definedName>
    <definedName name="dxn">[3]dxnsjtempsheet!$A$1:$G$65536</definedName>
    <definedName name="FILETYPE">"DIGAO"</definedName>
    <definedName name="kemuming">[4]基础信息!$B$9</definedName>
    <definedName name="NeedControl">#N/A</definedName>
    <definedName name="Print_Area_MI" localSheetId="0">#REF!</definedName>
    <definedName name="Print_Area_MI">#REF!</definedName>
    <definedName name="_xlnm.Print_Titles" localSheetId="0">所得税调整事项!$1:$4</definedName>
    <definedName name="ProjCode">"210801200164972936595458_8803442"</definedName>
    <definedName name="SAPBEXrevision" hidden="1">1</definedName>
    <definedName name="SAPBEXsysID" hidden="1">"PE4"</definedName>
    <definedName name="SAPBEXwbID" hidden="1">"3Q4R7W3VD66V3CXTGQHGIRCBE"</definedName>
    <definedName name="TBSTYLE">"general"</definedName>
    <definedName name="WorkCode">14016600000000</definedName>
    <definedName name="Y" localSheetId="0">[5]B!#REF!</definedName>
    <definedName name="Y">[6]B!#REF!</definedName>
    <definedName name="啊" localSheetId="0">#REF!</definedName>
    <definedName name="啊">#REF!</definedName>
    <definedName name="存货93期初" localSheetId="0">[7]企业表一!$C$7</definedName>
    <definedName name="存货93期初">[8]企业表一!$C$7</definedName>
    <definedName name="存货93期末" localSheetId="0">[7]企业表一!$D$7</definedName>
    <definedName name="存货93期末">[8]企业表一!$D$7</definedName>
    <definedName name="存货94期初" localSheetId="0">[7]企业表一!$E$7</definedName>
    <definedName name="存货94期初">[8]企业表一!$E$7</definedName>
    <definedName name="存货94期末" localSheetId="0">[7]企业表一!$F$7</definedName>
    <definedName name="存货94期末">[8]企业表一!$F$7</definedName>
    <definedName name="存货95期初" localSheetId="0">[7]企业表一!$G$7</definedName>
    <definedName name="存货95期初">[8]企业表一!$G$7</definedName>
    <definedName name="存货95期末" localSheetId="0">[7]企业表一!$H$7</definedName>
    <definedName name="存货95期末">[8]企业表一!$H$7</definedName>
    <definedName name="递延资产帐2001.dbf" localSheetId="0">#REF!</definedName>
    <definedName name="递延资产帐2001.dbf">#REF!</definedName>
    <definedName name="负债合计93期末" localSheetId="0">[7]企业表一!$D$17</definedName>
    <definedName name="负债合计93期末">[8]企业表一!$D$17</definedName>
    <definedName name="负债合计94期末" localSheetId="0">[7]企业表一!$F$17</definedName>
    <definedName name="负债合计94期末">[8]企业表一!$F$17</definedName>
    <definedName name="负债合计95期末" localSheetId="0">[7]企业表一!$H$17</definedName>
    <definedName name="负债合计95期末">[8]企业表一!$H$17</definedName>
    <definedName name="固定资产2001.dbf" localSheetId="0">#REF!</definedName>
    <definedName name="固定资产2001.dbf">#REF!</definedName>
    <definedName name="固定资产清理2001.dbf" localSheetId="0">#REF!</definedName>
    <definedName name="固定资产清理2001.dbf">#REF!</definedName>
    <definedName name="会计制度">3</definedName>
    <definedName name="截止日" localSheetId="0">'[9]56271-2'!$R$1</definedName>
    <definedName name="截止日">'[10]56271-2'!$R$1</definedName>
    <definedName name="净_利_润93" localSheetId="0">'[7]M-5C'!$B$24</definedName>
    <definedName name="净_利_润93">'[8]M-5C'!$B$24</definedName>
    <definedName name="净_利_润94" localSheetId="0">'[7]M-5C'!$D$24</definedName>
    <definedName name="净_利_润94">'[8]M-5C'!$D$24</definedName>
    <definedName name="净_利_润95" localSheetId="0">'[7]M-5C'!$F$24</definedName>
    <definedName name="净_利_润95">'[8]M-5C'!$F$24</definedName>
    <definedName name="净资产合计93期初" localSheetId="0">[7]企业表一!$C$20</definedName>
    <definedName name="净资产合计93期初">[8]企业表一!$C$20</definedName>
    <definedName name="净资产合计93期末" localSheetId="0">[7]企业表一!$D$20</definedName>
    <definedName name="净资产合计93期末">[8]企业表一!$D$20</definedName>
    <definedName name="净资产合计94期初" localSheetId="0">[7]企业表一!$E$20</definedName>
    <definedName name="净资产合计94期初">[8]企业表一!$E$20</definedName>
    <definedName name="净资产合计94期末" localSheetId="0">[7]企业表一!$F$20</definedName>
    <definedName name="净资产合计94期末">[8]企业表一!$F$20</definedName>
    <definedName name="净资产合计95期初" localSheetId="0">[7]企业表一!$G$20</definedName>
    <definedName name="净资产合计95期初">[8]企业表一!$G$20</definedName>
    <definedName name="净资产合计95期末" localSheetId="0">[7]企业表一!$H$20</definedName>
    <definedName name="净资产合计95期末">[8]企业表一!$H$20</definedName>
    <definedName name="利_润_总_额93" localSheetId="0">'[7]M-5A'!$B$10</definedName>
    <definedName name="利_润_总_额93">'[8]M-5A'!$B$10</definedName>
    <definedName name="利_润_总_额94" localSheetId="0">'[7]M-5A'!$C$10</definedName>
    <definedName name="利_润_总_额94">'[8]M-5A'!$C$10</definedName>
    <definedName name="利_润_总_额95" localSheetId="0">'[7]M-5A'!$D$10</definedName>
    <definedName name="利_润_总_额95">'[8]M-5A'!$D$10</definedName>
    <definedName name="流_动_资_产93" localSheetId="0">'[7]M-5A'!$B$15</definedName>
    <definedName name="流_动_资_产93">'[8]M-5A'!$B$15</definedName>
    <definedName name="流_动_资_产94" localSheetId="0">'[7]M-5A'!$C$15</definedName>
    <definedName name="流_动_资_产94">'[8]M-5A'!$C$15</definedName>
    <definedName name="流_动_资_产95" localSheetId="0">'[7]M-5A'!$D$15</definedName>
    <definedName name="流_动_资_产95">'[8]M-5A'!$D$15</definedName>
    <definedName name="流动负债93期末" localSheetId="0">[7]企业表一!$D$15</definedName>
    <definedName name="流动负债93期末">[8]企业表一!$D$15</definedName>
    <definedName name="流动负债94期末" localSheetId="0">[7]企业表一!$F$15</definedName>
    <definedName name="流动负债94期末">[8]企业表一!$F$15</definedName>
    <definedName name="流动负债95期末" localSheetId="0">[7]企业表一!$H$15</definedName>
    <definedName name="流动负债95期末">[8]企业表一!$H$15</definedName>
    <definedName name="请问">#REF!</definedName>
    <definedName name="速_动_资_产93" localSheetId="0">'[7]M-5A'!$B$14</definedName>
    <definedName name="速_动_资_产93">'[8]M-5A'!$B$14</definedName>
    <definedName name="速_动_资_产94" localSheetId="0">'[7]M-5A'!$C$14</definedName>
    <definedName name="速_动_资_产94">'[8]M-5A'!$C$14</definedName>
    <definedName name="速_动_资_产95" localSheetId="0">'[7]M-5A'!$D$14</definedName>
    <definedName name="速_动_资_产95">'[8]M-5A'!$D$14</definedName>
    <definedName name="所处行业">1</definedName>
    <definedName name="通信" localSheetId="0">#REF!</definedName>
    <definedName name="通信">#REF!</definedName>
    <definedName name="武汉" hidden="1">[1]eqpmad2!#REF!</definedName>
    <definedName name="应付债券审定表" localSheetId="0">#REF!</definedName>
    <definedName name="应付债券审定表">#REF!</definedName>
    <definedName name="应会" localSheetId="0">#REF!</definedName>
    <definedName name="应会">#REF!</definedName>
    <definedName name="应收帐款93期初" localSheetId="0">[7]企业表一!$C$6</definedName>
    <definedName name="应收帐款93期初">[8]企业表一!$C$6</definedName>
    <definedName name="应收帐款93期末" localSheetId="0">[7]企业表一!$D$6</definedName>
    <definedName name="应收帐款93期末">[8]企业表一!$D$6</definedName>
    <definedName name="应收帐款94期初" localSheetId="0">[7]企业表一!$E$6</definedName>
    <definedName name="应收帐款94期初">[8]企业表一!$E$6</definedName>
    <definedName name="应收帐款94期末" localSheetId="0">[7]企业表一!$F$6</definedName>
    <definedName name="应收帐款94期末">[8]企业表一!$F$6</definedName>
    <definedName name="应收帐款95期初" localSheetId="0">[7]企业表一!$G$6</definedName>
    <definedName name="应收帐款95期初">[8]企业表一!$G$6</definedName>
    <definedName name="应收帐款95期末" localSheetId="0">[7]企业表一!$H$6</definedName>
    <definedName name="应收帐款95期末">[8]企业表一!$H$6</definedName>
    <definedName name="在建工程帐0209.dbf" localSheetId="0">#REF!</definedName>
    <definedName name="在建工程帐0209.dbf">#REF!</definedName>
    <definedName name="在建工程帐2001.dbf" localSheetId="0">#REF!</definedName>
    <definedName name="在建工程帐2001.dbf">#REF!</definedName>
    <definedName name="资产ye2001.dbf" localSheetId="0">#REF!</definedName>
    <definedName name="资产ye2001.dbf">#REF!</definedName>
    <definedName name="资产合计93期初" localSheetId="0">[7]企业表一!$C$14</definedName>
    <definedName name="资产合计93期初">[8]企业表一!$C$14</definedName>
    <definedName name="资产合计93期末" localSheetId="0">[7]企业表一!$D$14</definedName>
    <definedName name="资产合计93期末">[8]企业表一!$D$14</definedName>
    <definedName name="资产合计94期初" localSheetId="0">[7]企业表一!$E$14</definedName>
    <definedName name="资产合计94期初">[8]企业表一!$E$14</definedName>
    <definedName name="资产合计94期末" localSheetId="0">[7]企业表一!$F$14</definedName>
    <definedName name="资产合计94期末">[8]企业表一!$F$14</definedName>
    <definedName name="资产合计95期初" localSheetId="0">[7]企业表一!$G$14</definedName>
    <definedName name="资产合计95期初">[8]企业表一!$G$14</definedName>
    <definedName name="资产合计95期末" localSheetId="0">[7]企业表一!$H$14</definedName>
    <definedName name="资产合计95期末">[8]企业表一!$H$14</definedName>
    <definedName name="전" localSheetId="0">#REF!</definedName>
    <definedName name="전">#REF!</definedName>
    <definedName name="주택사업본부" localSheetId="0">#REF!</definedName>
    <definedName name="주택사업본부">#REF!</definedName>
    <definedName name="철구사업본부" localSheetId="0">#REF!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7" i="5" l="1"/>
  <c r="B66" i="5"/>
  <c r="B79" i="3"/>
  <c r="B79" i="2"/>
  <c r="B79" i="5"/>
  <c r="B63" i="5"/>
  <c r="B61" i="5"/>
  <c r="B60" i="5"/>
  <c r="B59" i="5"/>
  <c r="B50" i="5"/>
  <c r="B47" i="5"/>
  <c r="B46" i="5"/>
  <c r="B45" i="5"/>
  <c r="B42" i="5"/>
  <c r="B41" i="5"/>
  <c r="B31" i="5"/>
  <c r="B30" i="5"/>
  <c r="B29" i="5"/>
  <c r="B27" i="5"/>
  <c r="B26" i="5"/>
  <c r="B24" i="5"/>
  <c r="B39" i="5" s="1"/>
  <c r="B14" i="5"/>
  <c r="B13" i="5"/>
  <c r="B12" i="5"/>
  <c r="B11" i="5"/>
  <c r="B43" i="5" s="1"/>
  <c r="B10" i="5"/>
  <c r="B9" i="5"/>
  <c r="B50" i="3"/>
  <c r="B63" i="3"/>
  <c r="B61" i="3"/>
  <c r="B60" i="3"/>
  <c r="B59" i="3"/>
  <c r="B47" i="3"/>
  <c r="B46" i="3"/>
  <c r="B45" i="3"/>
  <c r="B42" i="3"/>
  <c r="B41" i="3"/>
  <c r="B31" i="3"/>
  <c r="B30" i="3"/>
  <c r="B29" i="3"/>
  <c r="B27" i="3"/>
  <c r="B26" i="3"/>
  <c r="B24" i="3"/>
  <c r="B39" i="3" s="1"/>
  <c r="B14" i="3"/>
  <c r="B13" i="3"/>
  <c r="B12" i="3"/>
  <c r="B11" i="3"/>
  <c r="B43" i="3" s="1"/>
  <c r="B10" i="3"/>
  <c r="B9" i="3"/>
  <c r="B60" i="2"/>
  <c r="B11" i="2"/>
  <c r="B28" i="2" s="1"/>
  <c r="D79" i="1"/>
  <c r="D74" i="1"/>
  <c r="D14" i="1"/>
  <c r="D15" i="1" s="1"/>
  <c r="D12" i="1"/>
  <c r="B24" i="2"/>
  <c r="B25" i="2" s="1"/>
  <c r="D90" i="1"/>
  <c r="D69" i="1"/>
  <c r="D58" i="1"/>
  <c r="D56" i="1"/>
  <c r="B46" i="2"/>
  <c r="D40" i="1"/>
  <c r="D18" i="1"/>
  <c r="D19" i="1" s="1"/>
  <c r="D21" i="1" s="1"/>
  <c r="B41" i="2"/>
  <c r="B15" i="5" l="1"/>
  <c r="B44" i="5" s="1"/>
  <c r="B62" i="5" s="1"/>
  <c r="B28" i="5"/>
  <c r="B17" i="5"/>
  <c r="B52" i="5"/>
  <c r="B57" i="5"/>
  <c r="B58" i="5" s="1"/>
  <c r="B40" i="5"/>
  <c r="B48" i="5" s="1"/>
  <c r="B25" i="5"/>
  <c r="B32" i="5" s="1"/>
  <c r="B33" i="5" s="1"/>
  <c r="B65" i="5"/>
  <c r="B40" i="3"/>
  <c r="B57" i="3"/>
  <c r="B58" i="3" s="1"/>
  <c r="B28" i="3"/>
  <c r="B25" i="3"/>
  <c r="B15" i="3"/>
  <c r="B44" i="3" s="1"/>
  <c r="B43" i="2"/>
  <c r="B39" i="2"/>
  <c r="D30" i="1"/>
  <c r="D27" i="1"/>
  <c r="B10" i="2"/>
  <c r="B59" i="2"/>
  <c r="B42" i="2"/>
  <c r="B27" i="2"/>
  <c r="D95" i="1"/>
  <c r="B13" i="2"/>
  <c r="B58" i="2"/>
  <c r="B62" i="2"/>
  <c r="B9" i="2"/>
  <c r="B14" i="2"/>
  <c r="B30" i="2"/>
  <c r="B26" i="2"/>
  <c r="B31" i="2"/>
  <c r="B47" i="2"/>
  <c r="B48" i="3" l="1"/>
  <c r="B65" i="3"/>
  <c r="B67" i="3" s="1"/>
  <c r="B51" i="3"/>
  <c r="B32" i="3"/>
  <c r="B17" i="3"/>
  <c r="B56" i="2"/>
  <c r="B57" i="2" s="1"/>
  <c r="B40" i="2"/>
  <c r="D37" i="1"/>
  <c r="D31" i="1"/>
  <c r="D34" i="1" s="1"/>
  <c r="B33" i="3" l="1"/>
  <c r="B52" i="3"/>
  <c r="D51" i="3"/>
  <c r="D44" i="1"/>
  <c r="D45" i="1" s="1"/>
  <c r="D48" i="1" s="1"/>
  <c r="D38" i="1"/>
  <c r="D41" i="1" s="1"/>
  <c r="D64" i="1" l="1"/>
  <c r="B45" i="2"/>
  <c r="B29" i="2"/>
  <c r="B32" i="2" s="1"/>
  <c r="B12" i="2"/>
  <c r="B15" i="2" l="1"/>
  <c r="B44" i="2" l="1"/>
  <c r="C76" i="2"/>
  <c r="B48" i="2"/>
  <c r="B51" i="2" s="1"/>
  <c r="B17" i="2"/>
  <c r="B33" i="2" s="1"/>
  <c r="B61" i="2"/>
  <c r="B66" i="2" s="1"/>
</calcChain>
</file>

<file path=xl/sharedStrings.xml><?xml version="1.0" encoding="utf-8"?>
<sst xmlns="http://schemas.openxmlformats.org/spreadsheetml/2006/main" count="311" uniqueCount="124">
  <si>
    <t>所得税调整事项说明</t>
    <phoneticPr fontId="4" type="noConversion"/>
  </si>
  <si>
    <r>
      <t>1</t>
    </r>
    <r>
      <rPr>
        <sz val="10"/>
        <rFont val="宋体"/>
        <family val="3"/>
        <charset val="134"/>
      </rPr>
      <t>、</t>
    </r>
    <phoneticPr fontId="4" type="noConversion"/>
  </si>
  <si>
    <r>
      <rPr>
        <sz val="10"/>
        <rFont val="宋体"/>
        <family val="3"/>
        <charset val="134"/>
      </rPr>
      <t>本期发生额与报表、总账、明细账核对一致；</t>
    </r>
    <phoneticPr fontId="4" type="noConversion"/>
  </si>
  <si>
    <r>
      <t>2</t>
    </r>
    <r>
      <rPr>
        <sz val="10"/>
        <rFont val="宋体"/>
        <family val="3"/>
        <charset val="134"/>
      </rPr>
      <t>、</t>
    </r>
    <phoneticPr fontId="4" type="noConversion"/>
  </si>
  <si>
    <r>
      <rPr>
        <sz val="10"/>
        <rFont val="宋体"/>
        <family val="3"/>
        <charset val="134"/>
      </rPr>
      <t>本期纳税调增：</t>
    </r>
    <phoneticPr fontId="4" type="noConversion"/>
  </si>
  <si>
    <r>
      <rPr>
        <sz val="10"/>
        <rFont val="宋体"/>
        <family val="3"/>
        <charset val="134"/>
      </rPr>
      <t>（</t>
    </r>
    <r>
      <rPr>
        <sz val="10"/>
        <rFont val="Times New Roman"/>
        <family val="1"/>
      </rPr>
      <t>1</t>
    </r>
    <r>
      <rPr>
        <sz val="10"/>
        <rFont val="宋体"/>
        <family val="3"/>
        <charset val="134"/>
      </rPr>
      <t>）</t>
    </r>
    <phoneticPr fontId="4" type="noConversion"/>
  </si>
  <si>
    <r>
      <rPr>
        <sz val="10"/>
        <rFont val="宋体"/>
        <family val="3"/>
        <charset val="134"/>
      </rPr>
      <t>本期资产减值损失的增加额：</t>
    </r>
    <phoneticPr fontId="4" type="noConversion"/>
  </si>
  <si>
    <r>
      <rPr>
        <sz val="10"/>
        <rFont val="宋体"/>
        <family val="3"/>
        <charset val="134"/>
      </rPr>
      <t>（</t>
    </r>
    <r>
      <rPr>
        <sz val="10"/>
        <rFont val="Times New Roman"/>
        <family val="1"/>
      </rPr>
      <t>2</t>
    </r>
    <r>
      <rPr>
        <sz val="10"/>
        <rFont val="宋体"/>
        <family val="3"/>
        <charset val="134"/>
      </rPr>
      <t>）</t>
    </r>
    <phoneticPr fontId="4" type="noConversion"/>
  </si>
  <si>
    <t>业务招待费纳税调整：</t>
    <phoneticPr fontId="4" type="noConversion"/>
  </si>
  <si>
    <t>销售收入：</t>
  </si>
  <si>
    <r>
      <rPr>
        <sz val="10"/>
        <rFont val="宋体"/>
        <family val="3"/>
        <charset val="134"/>
      </rPr>
      <t>销售收入的</t>
    </r>
    <r>
      <rPr>
        <sz val="10"/>
        <rFont val="Times New Roman"/>
        <family val="1"/>
      </rPr>
      <t>0.5%</t>
    </r>
    <r>
      <rPr>
        <sz val="10"/>
        <rFont val="宋体"/>
        <family val="3"/>
        <charset val="134"/>
      </rPr>
      <t>限额：</t>
    </r>
  </si>
  <si>
    <t>实际发生额：</t>
  </si>
  <si>
    <r>
      <rPr>
        <sz val="10"/>
        <rFont val="宋体"/>
        <family val="3"/>
        <charset val="134"/>
      </rPr>
      <t>实际发生额的</t>
    </r>
    <r>
      <rPr>
        <sz val="10"/>
        <rFont val="Times New Roman"/>
        <family val="1"/>
      </rPr>
      <t>60%</t>
    </r>
    <r>
      <rPr>
        <sz val="10"/>
        <rFont val="宋体"/>
        <family val="3"/>
        <charset val="134"/>
      </rPr>
      <t>：</t>
    </r>
  </si>
  <si>
    <t>调增额：</t>
  </si>
  <si>
    <t>（3）</t>
    <phoneticPr fontId="4" type="noConversion"/>
  </si>
  <si>
    <t>广告费调整：</t>
    <phoneticPr fontId="4" type="noConversion"/>
  </si>
  <si>
    <r>
      <rPr>
        <sz val="10"/>
        <rFont val="宋体"/>
        <family val="3"/>
        <charset val="134"/>
      </rPr>
      <t>销售收入的</t>
    </r>
    <r>
      <rPr>
        <sz val="10"/>
        <rFont val="Times New Roman"/>
        <family val="1"/>
      </rPr>
      <t>15%</t>
    </r>
    <r>
      <rPr>
        <sz val="10"/>
        <rFont val="宋体"/>
        <family val="3"/>
        <charset val="134"/>
      </rPr>
      <t>限额：</t>
    </r>
    <phoneticPr fontId="4" type="noConversion"/>
  </si>
  <si>
    <r>
      <rPr>
        <sz val="10"/>
        <rFont val="宋体"/>
        <family val="3"/>
        <charset val="134"/>
      </rPr>
      <t>（</t>
    </r>
    <r>
      <rPr>
        <sz val="10"/>
        <rFont val="Times New Roman"/>
        <family val="1"/>
      </rPr>
      <t>4</t>
    </r>
    <r>
      <rPr>
        <sz val="10"/>
        <rFont val="宋体"/>
        <family val="3"/>
        <charset val="134"/>
      </rPr>
      <t>）</t>
    </r>
    <phoneticPr fontId="4" type="noConversion"/>
  </si>
  <si>
    <t>薪酬调整</t>
    <phoneticPr fontId="4" type="noConversion"/>
  </si>
  <si>
    <t>①工资纳税调整：</t>
    <phoneticPr fontId="4" type="noConversion"/>
  </si>
  <si>
    <t>工资本期计提金额：</t>
    <phoneticPr fontId="4" type="noConversion"/>
  </si>
  <si>
    <t>工资本期及申报前发放金额：</t>
    <phoneticPr fontId="4" type="noConversion"/>
  </si>
  <si>
    <t>调增额：</t>
    <phoneticPr fontId="4" type="noConversion"/>
  </si>
  <si>
    <t>②福利费纳税调整：</t>
    <phoneticPr fontId="4" type="noConversion"/>
  </si>
  <si>
    <t>本期工资总额：</t>
    <phoneticPr fontId="4" type="noConversion"/>
  </si>
  <si>
    <t>A</t>
    <phoneticPr fontId="4" type="noConversion"/>
  </si>
  <si>
    <t>福利费税前扣除限额：</t>
    <phoneticPr fontId="4" type="noConversion"/>
  </si>
  <si>
    <t>B=A*14%</t>
    <phoneticPr fontId="4" type="noConversion"/>
  </si>
  <si>
    <t>福利费本期计提金额：</t>
    <phoneticPr fontId="4" type="noConversion"/>
  </si>
  <si>
    <t>福利费本期实际发生额：</t>
    <phoneticPr fontId="4" type="noConversion"/>
  </si>
  <si>
    <t>调整额：</t>
    <phoneticPr fontId="4" type="noConversion"/>
  </si>
  <si>
    <t>③职教费纳税调整：</t>
    <phoneticPr fontId="4" type="noConversion"/>
  </si>
  <si>
    <t>本期工资总额：</t>
  </si>
  <si>
    <t>职教费税前扣除限额：</t>
    <phoneticPr fontId="4" type="noConversion"/>
  </si>
  <si>
    <t>B=A*8%</t>
    <phoneticPr fontId="4" type="noConversion"/>
  </si>
  <si>
    <t>职教费本期计提金额：</t>
    <phoneticPr fontId="4" type="noConversion"/>
  </si>
  <si>
    <t>职教费本期实际发生额：</t>
    <phoneticPr fontId="4" type="noConversion"/>
  </si>
  <si>
    <t>④工会经费：</t>
    <phoneticPr fontId="4" type="noConversion"/>
  </si>
  <si>
    <r>
      <rPr>
        <sz val="10"/>
        <rFont val="宋体"/>
        <family val="3"/>
        <charset val="134"/>
      </rPr>
      <t>工会经费税前扣除限额：</t>
    </r>
    <phoneticPr fontId="4" type="noConversion"/>
  </si>
  <si>
    <r>
      <rPr>
        <sz val="10"/>
        <rFont val="宋体"/>
        <family val="3"/>
        <charset val="134"/>
      </rPr>
      <t>工会经费费本期计提金额：</t>
    </r>
    <phoneticPr fontId="4" type="noConversion"/>
  </si>
  <si>
    <r>
      <rPr>
        <sz val="10"/>
        <rFont val="宋体"/>
        <family val="3"/>
        <charset val="134"/>
      </rPr>
      <t>工会经费费本期实际发生额：</t>
    </r>
    <phoneticPr fontId="4" type="noConversion"/>
  </si>
  <si>
    <t>（5）</t>
    <phoneticPr fontId="4" type="noConversion"/>
  </si>
  <si>
    <t>行政罚金及滞纳金</t>
  </si>
  <si>
    <t>本期行政罚金及滞纳金调增金额：</t>
    <phoneticPr fontId="4" type="noConversion"/>
  </si>
  <si>
    <t>（6）</t>
    <phoneticPr fontId="4" type="noConversion"/>
  </si>
  <si>
    <t>捐赠支出</t>
    <phoneticPr fontId="4" type="noConversion"/>
  </si>
  <si>
    <t>利润总额：</t>
    <phoneticPr fontId="4" type="noConversion"/>
  </si>
  <si>
    <t>以前年度结转可扣除的捐赠额：</t>
    <phoneticPr fontId="4" type="noConversion"/>
  </si>
  <si>
    <t>扣除限额：</t>
    <phoneticPr fontId="4" type="noConversion"/>
  </si>
  <si>
    <t>实际发生额：</t>
    <phoneticPr fontId="4" type="noConversion"/>
  </si>
  <si>
    <t>（7）</t>
    <phoneticPr fontId="4" type="noConversion"/>
  </si>
  <si>
    <r>
      <rPr>
        <sz val="10"/>
        <rFont val="宋体"/>
        <family val="3"/>
        <charset val="134"/>
      </rPr>
      <t>赞助支出</t>
    </r>
    <phoneticPr fontId="4" type="noConversion"/>
  </si>
  <si>
    <t>本期纳税调增小计：</t>
    <phoneticPr fontId="4" type="noConversion"/>
  </si>
  <si>
    <r>
      <t>3</t>
    </r>
    <r>
      <rPr>
        <sz val="10"/>
        <rFont val="宋体"/>
        <family val="3"/>
        <charset val="134"/>
      </rPr>
      <t>、</t>
    </r>
    <phoneticPr fontId="4" type="noConversion"/>
  </si>
  <si>
    <r>
      <rPr>
        <sz val="10"/>
        <rFont val="宋体"/>
        <family val="3"/>
        <charset val="134"/>
      </rPr>
      <t>本期纳税调减：</t>
    </r>
    <phoneticPr fontId="4" type="noConversion"/>
  </si>
  <si>
    <t>权益法核算的长期股权投资确认的投资收益：</t>
    <phoneticPr fontId="4" type="noConversion"/>
  </si>
  <si>
    <t>调减额：</t>
    <phoneticPr fontId="4" type="noConversion"/>
  </si>
  <si>
    <t>本期纳税调减额小计：</t>
    <phoneticPr fontId="4" type="noConversion"/>
  </si>
  <si>
    <r>
      <t>4</t>
    </r>
    <r>
      <rPr>
        <sz val="10"/>
        <rFont val="宋体"/>
        <family val="3"/>
        <charset val="134"/>
      </rPr>
      <t>、</t>
    </r>
    <phoneticPr fontId="4" type="noConversion"/>
  </si>
  <si>
    <t>免税、减计收入及加计扣除：</t>
    <phoneticPr fontId="4" type="noConversion"/>
  </si>
  <si>
    <t>国债利息、居民企业之间分红形成的投资收益</t>
    <phoneticPr fontId="4" type="noConversion"/>
  </si>
  <si>
    <t>（2）</t>
    <phoneticPr fontId="4" type="noConversion"/>
  </si>
  <si>
    <t>研发费用加计扣除</t>
    <phoneticPr fontId="4" type="noConversion"/>
  </si>
  <si>
    <t>本期发生额</t>
    <phoneticPr fontId="13" type="noConversion"/>
  </si>
  <si>
    <t>加计扣除比例</t>
    <phoneticPr fontId="13" type="noConversion"/>
  </si>
  <si>
    <r>
      <rPr>
        <sz val="10"/>
        <rFont val="宋体"/>
        <family val="3"/>
        <charset val="134"/>
      </rPr>
      <t>制造业已经提高到</t>
    </r>
    <r>
      <rPr>
        <sz val="10"/>
        <rFont val="Times New Roman"/>
        <family val="1"/>
      </rPr>
      <t>100%</t>
    </r>
    <phoneticPr fontId="13" type="noConversion"/>
  </si>
  <si>
    <t>安置残疾人员的工资</t>
    <phoneticPr fontId="4" type="noConversion"/>
  </si>
  <si>
    <t>减免所得税额小计：</t>
    <phoneticPr fontId="4" type="noConversion"/>
  </si>
  <si>
    <r>
      <t>5</t>
    </r>
    <r>
      <rPr>
        <sz val="10"/>
        <rFont val="宋体"/>
        <family val="3"/>
        <charset val="134"/>
      </rPr>
      <t>、</t>
    </r>
    <phoneticPr fontId="4" type="noConversion"/>
  </si>
  <si>
    <t>弥补以前年度亏损</t>
  </si>
  <si>
    <r>
      <t>6</t>
    </r>
    <r>
      <rPr>
        <sz val="10"/>
        <rFont val="宋体"/>
        <family val="3"/>
        <charset val="134"/>
      </rPr>
      <t>、</t>
    </r>
    <phoneticPr fontId="4" type="noConversion"/>
  </si>
  <si>
    <t>减免所得税额</t>
    <phoneticPr fontId="4" type="noConversion"/>
  </si>
  <si>
    <t>高新、小型微利企业减免所得税额：</t>
    <phoneticPr fontId="4" type="noConversion"/>
  </si>
  <si>
    <t>会计利润与所得税费用调整过程</t>
    <phoneticPr fontId="13" type="noConversion"/>
  </si>
  <si>
    <t>一、单体</t>
    <phoneticPr fontId="13" type="noConversion"/>
  </si>
  <si>
    <t>1、把测算过程用表格体现出来</t>
    <phoneticPr fontId="13" type="noConversion"/>
  </si>
  <si>
    <t>项目</t>
    <phoneticPr fontId="13" type="noConversion"/>
  </si>
  <si>
    <t>金额</t>
    <phoneticPr fontId="13" type="noConversion"/>
  </si>
  <si>
    <t>利润总额</t>
    <phoneticPr fontId="13" type="noConversion"/>
  </si>
  <si>
    <t>递延所得税费用的影响</t>
    <phoneticPr fontId="13" type="noConversion"/>
  </si>
  <si>
    <t>业务招待费的影响</t>
    <phoneticPr fontId="13" type="noConversion"/>
  </si>
  <si>
    <t>工会经费的影响</t>
    <phoneticPr fontId="13" type="noConversion"/>
  </si>
  <si>
    <t>罚款的影响</t>
    <phoneticPr fontId="13" type="noConversion"/>
  </si>
  <si>
    <t>研发费加计扣除的影响</t>
    <phoneticPr fontId="13" type="noConversion"/>
  </si>
  <si>
    <t>税率（15%）</t>
    <phoneticPr fontId="13" type="noConversion"/>
  </si>
  <si>
    <t>当期所得税费用</t>
    <phoneticPr fontId="13" type="noConversion"/>
  </si>
  <si>
    <t>验证</t>
    <phoneticPr fontId="13" type="noConversion"/>
  </si>
  <si>
    <t>2、换成附注的格式</t>
    <phoneticPr fontId="13" type="noConversion"/>
  </si>
  <si>
    <t>按母公司适用税率计算的所得税费用</t>
    <phoneticPr fontId="13" type="noConversion"/>
  </si>
  <si>
    <t>3、加入递延所得税和以前年度所得税的影响</t>
    <phoneticPr fontId="13" type="noConversion"/>
  </si>
  <si>
    <t>研发支出加计扣除的所得税影响</t>
    <phoneticPr fontId="13" type="noConversion"/>
  </si>
  <si>
    <t>调整以前期间所得税的影响</t>
  </si>
  <si>
    <t>所得税费用</t>
    <phoneticPr fontId="13" type="noConversion"/>
  </si>
  <si>
    <t>4、换成附注披露的项目</t>
    <phoneticPr fontId="13" type="noConversion"/>
  </si>
  <si>
    <t>①利润总额</t>
    <phoneticPr fontId="13" type="noConversion"/>
  </si>
  <si>
    <t>②按母公司适用税率计算的所得税费用</t>
    <phoneticPr fontId="13" type="noConversion"/>
  </si>
  <si>
    <t>③递延所得税费用的影响</t>
    <phoneticPr fontId="13" type="noConversion"/>
  </si>
  <si>
    <t>④不可抵扣的成本、费用和损失的影响</t>
    <phoneticPr fontId="13" type="noConversion"/>
  </si>
  <si>
    <t>⑥研发支出加计扣除的所得税影响</t>
    <phoneticPr fontId="13" type="noConversion"/>
  </si>
  <si>
    <t>⑦调整以前期间所得税的影响</t>
    <phoneticPr fontId="13" type="noConversion"/>
  </si>
  <si>
    <t>⑧递延所得税费用的影响</t>
    <phoneticPr fontId="13" type="noConversion"/>
  </si>
  <si>
    <t>⑨所得税费用</t>
    <phoneticPr fontId="13" type="noConversion"/>
  </si>
  <si>
    <t>公允价值变动收益</t>
    <phoneticPr fontId="4" type="noConversion"/>
  </si>
  <si>
    <r>
      <rPr>
        <sz val="10"/>
        <rFont val="宋体"/>
        <family val="3"/>
        <charset val="134"/>
      </rPr>
      <t>公允价值变动收益</t>
    </r>
    <r>
      <rPr>
        <sz val="10"/>
        <rFont val="Times New Roman"/>
        <family val="1"/>
      </rPr>
      <t/>
    </r>
    <phoneticPr fontId="3" type="noConversion"/>
  </si>
  <si>
    <t>公允价值变动收益</t>
    <phoneticPr fontId="3" type="noConversion"/>
  </si>
  <si>
    <t>应纳税所得额</t>
    <phoneticPr fontId="13" type="noConversion"/>
  </si>
  <si>
    <t>⑤递延所得税费用的影响</t>
    <phoneticPr fontId="13" type="noConversion"/>
  </si>
  <si>
    <t>本期未确认递延所得税资产的可抵扣暂时性差异或可抵扣亏损的影响</t>
  </si>
  <si>
    <t>本期未确认递延所得税资产的可抵扣暂时性差异或可抵扣亏损的影响</t>
    <phoneticPr fontId="13" type="noConversion"/>
  </si>
  <si>
    <t>公允价值确认的递延所得税费用</t>
    <phoneticPr fontId="13" type="noConversion"/>
  </si>
  <si>
    <t>未弥补亏损确认的递延所得税费用</t>
    <phoneticPr fontId="13" type="noConversion"/>
  </si>
  <si>
    <t>勾稽未弥补亏损</t>
    <phoneticPr fontId="3" type="noConversion"/>
  </si>
  <si>
    <t>假设企业只确认了10万的递延所得税资产</t>
    <phoneticPr fontId="3" type="noConversion"/>
  </si>
  <si>
    <t>本期未确认递延所得税资产的可抵扣暂时性差异或可抵扣亏损的影响</t>
    <phoneticPr fontId="3" type="noConversion"/>
  </si>
  <si>
    <t>5、同名抵消</t>
    <phoneticPr fontId="13" type="noConversion"/>
  </si>
  <si>
    <t>项目</t>
  </si>
  <si>
    <t>金额</t>
  </si>
  <si>
    <t>①利润总额</t>
  </si>
  <si>
    <t>②按母公司适用税率计算的所得税费用</t>
  </si>
  <si>
    <t>③递延所得税费用的影响</t>
  </si>
  <si>
    <t>④不可抵扣的成本、费用和损失的影响</t>
  </si>
  <si>
    <t>⑥研发支出加计扣除的所得税影响</t>
  </si>
  <si>
    <t>⑦调整以前期间所得税的影响</t>
  </si>
  <si>
    <t>⑨所得税费用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</si>
</sst>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4" x14ac:knownFonts="1">
    <font>
      <sz val="10"/>
      <color theme="1"/>
      <name val="Times New Roman"/>
      <family val="2"/>
      <charset val="134"/>
    </font>
    <font>
      <sz val="12"/>
      <name val="宋体"/>
      <family val="3"/>
      <charset val="134"/>
    </font>
    <font>
      <b/>
      <sz val="16"/>
      <name val="宋体"/>
      <family val="3"/>
      <charset val="134"/>
    </font>
    <font>
      <sz val="9"/>
      <name val="Times New Roman"/>
      <family val="2"/>
      <charset val="134"/>
    </font>
    <font>
      <sz val="9"/>
      <name val="宋体"/>
      <family val="3"/>
      <charset val="134"/>
    </font>
    <font>
      <b/>
      <sz val="16"/>
      <name val="Times New Roman"/>
      <family val="1"/>
    </font>
    <font>
      <sz val="10"/>
      <name val="Times New Roman"/>
      <family val="1"/>
    </font>
    <font>
      <b/>
      <sz val="10"/>
      <name val="Times New Roman"/>
      <family val="1"/>
    </font>
    <font>
      <b/>
      <sz val="10"/>
      <name val="宋体"/>
      <family val="3"/>
      <charset val="134"/>
    </font>
    <font>
      <b/>
      <sz val="10"/>
      <name val="Times New Roman"/>
      <family val="3"/>
      <charset val="134"/>
    </font>
    <font>
      <sz val="10"/>
      <name val="宋体"/>
      <family val="3"/>
      <charset val="134"/>
    </font>
    <font>
      <sz val="10"/>
      <color indexed="10"/>
      <name val="Times New Roman"/>
      <family val="1"/>
    </font>
    <font>
      <sz val="11"/>
      <name val="宋体"/>
      <family val="3"/>
      <charset val="134"/>
    </font>
    <font>
      <sz val="9"/>
      <name val="等线"/>
      <family val="2"/>
      <charset val="134"/>
      <scheme val="minor"/>
    </font>
    <font>
      <sz val="10"/>
      <name val="Times New Roman"/>
      <family val="3"/>
      <charset val="134"/>
    </font>
    <font>
      <sz val="11"/>
      <color theme="1"/>
      <name val="等线"/>
      <family val="2"/>
      <scheme val="minor"/>
    </font>
    <font>
      <sz val="20"/>
      <color theme="1"/>
      <name val="等线"/>
      <family val="3"/>
      <charset val="134"/>
      <scheme val="minor"/>
    </font>
    <font>
      <sz val="16"/>
      <color theme="1"/>
      <name val="等线"/>
      <family val="2"/>
      <scheme val="minor"/>
    </font>
    <font>
      <sz val="14"/>
      <color theme="1"/>
      <name val="等线"/>
      <family val="2"/>
      <scheme val="minor"/>
    </font>
    <font>
      <sz val="16"/>
      <color theme="1"/>
      <name val="等线"/>
      <family val="3"/>
      <charset val="134"/>
      <scheme val="minor"/>
    </font>
    <font>
      <sz val="16"/>
      <name val="等线"/>
      <family val="3"/>
      <charset val="134"/>
      <scheme val="minor"/>
    </font>
    <font>
      <sz val="11"/>
      <color theme="1"/>
      <name val="等线"/>
      <family val="2"/>
      <charset val="134"/>
      <scheme val="minor"/>
    </font>
    <font>
      <sz val="14"/>
      <color theme="1"/>
      <name val="等线"/>
      <family val="3"/>
      <charset val="134"/>
      <scheme val="minor"/>
    </font>
    <font>
      <sz val="10"/>
      <color theme="1"/>
      <name val="等线"/>
      <family val="3"/>
      <charset val="134"/>
      <scheme val="minor"/>
    </font>
  </fonts>
  <fills count="4">
    <fill>
      <patternFill patternType="none"/>
    </fill>
    <fill>
      <patternFill patternType="gray125"/>
    </fill>
    <fill>
      <patternFill patternType="solid">
        <fgColor indexed="46"/>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43" fontId="21" fillId="0" borderId="0" applyFont="0" applyFill="0" applyBorder="0" applyAlignment="0" applyProtection="0">
      <alignment vertical="center"/>
    </xf>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alignment vertical="center"/>
    </xf>
    <xf numFmtId="0" fontId="15" fillId="0" borderId="0"/>
    <xf numFmtId="0" fontId="1" fillId="0" borderId="0"/>
    <xf numFmtId="43" fontId="15" fillId="0" borderId="0" applyFont="0" applyFill="0" applyBorder="0" applyAlignment="0" applyProtection="0">
      <alignment vertical="center"/>
    </xf>
  </cellStyleXfs>
  <cellXfs count="76">
    <xf numFmtId="0" fontId="0" fillId="0" borderId="0" xfId="0">
      <alignment vertical="center"/>
    </xf>
    <xf numFmtId="0" fontId="6" fillId="0" borderId="0" xfId="2" applyFont="1"/>
    <xf numFmtId="0" fontId="7" fillId="0" borderId="0" xfId="2" applyFont="1"/>
    <xf numFmtId="0" fontId="8" fillId="0" borderId="0" xfId="2" applyFont="1"/>
    <xf numFmtId="0" fontId="9" fillId="0" borderId="0" xfId="2" applyFont="1"/>
    <xf numFmtId="0" fontId="6" fillId="0" borderId="0" xfId="2" applyFont="1" applyAlignment="1">
      <alignment horizontal="right"/>
    </xf>
    <xf numFmtId="0" fontId="6" fillId="0" borderId="0" xfId="2" applyFont="1" applyAlignment="1">
      <alignment horizontal="left"/>
    </xf>
    <xf numFmtId="43" fontId="6" fillId="0" borderId="0" xfId="3" applyFont="1" applyAlignment="1">
      <alignment horizontal="right" vertical="top"/>
    </xf>
    <xf numFmtId="43" fontId="6" fillId="0" borderId="0" xfId="3" applyFont="1" applyAlignment="1">
      <alignment horizontal="left"/>
    </xf>
    <xf numFmtId="43" fontId="11" fillId="0" borderId="0" xfId="3" applyFont="1" applyAlignment="1">
      <alignment horizontal="right" vertical="top"/>
    </xf>
    <xf numFmtId="43" fontId="6" fillId="0" borderId="0" xfId="3" applyFont="1" applyAlignment="1">
      <alignment horizontal="center"/>
    </xf>
    <xf numFmtId="0" fontId="6" fillId="0" borderId="0" xfId="2" applyFont="1" applyAlignment="1">
      <alignment horizontal="center"/>
    </xf>
    <xf numFmtId="49" fontId="6" fillId="0" borderId="0" xfId="2" applyNumberFormat="1" applyFont="1" applyAlignment="1">
      <alignment horizontal="right"/>
    </xf>
    <xf numFmtId="43" fontId="6" fillId="0" borderId="0" xfId="3" applyFont="1" applyAlignment="1">
      <alignment horizontal="right"/>
    </xf>
    <xf numFmtId="43" fontId="6" fillId="2" borderId="0" xfId="3" applyFont="1" applyFill="1" applyAlignment="1">
      <alignment horizontal="center"/>
    </xf>
    <xf numFmtId="43" fontId="6" fillId="0" borderId="0" xfId="3" applyFont="1"/>
    <xf numFmtId="43" fontId="11" fillId="0" borderId="0" xfId="3" applyFont="1"/>
    <xf numFmtId="43" fontId="11" fillId="0" borderId="0" xfId="3" applyFont="1" applyAlignment="1">
      <alignment horizontal="left"/>
    </xf>
    <xf numFmtId="43" fontId="6" fillId="0" borderId="0" xfId="3" applyFont="1" applyAlignment="1">
      <alignment horizontal="center" wrapText="1"/>
    </xf>
    <xf numFmtId="43" fontId="11" fillId="0" borderId="0" xfId="3" applyFont="1" applyAlignment="1">
      <alignment wrapText="1"/>
    </xf>
    <xf numFmtId="49" fontId="10" fillId="0" borderId="0" xfId="2" applyNumberFormat="1" applyFont="1" applyAlignment="1">
      <alignment horizontal="right"/>
    </xf>
    <xf numFmtId="43" fontId="10" fillId="0" borderId="0" xfId="3" applyFont="1"/>
    <xf numFmtId="4" fontId="6" fillId="0" borderId="0" xfId="2" applyNumberFormat="1" applyFont="1"/>
    <xf numFmtId="43" fontId="6" fillId="0" borderId="0" xfId="3" applyFont="1" applyFill="1" applyAlignment="1">
      <alignment horizontal="right"/>
    </xf>
    <xf numFmtId="43" fontId="6" fillId="0" borderId="0" xfId="3" applyFont="1" applyFill="1" applyAlignment="1">
      <alignment horizontal="center"/>
    </xf>
    <xf numFmtId="43" fontId="6" fillId="0" borderId="0" xfId="3" applyFont="1" applyFill="1"/>
    <xf numFmtId="0" fontId="10" fillId="0" borderId="0" xfId="2" applyFont="1" applyAlignment="1">
      <alignment horizontal="left"/>
    </xf>
    <xf numFmtId="0" fontId="12" fillId="0" borderId="0" xfId="2" applyFont="1" applyAlignment="1">
      <alignment horizontal="left"/>
    </xf>
    <xf numFmtId="43" fontId="6" fillId="2" borderId="0" xfId="3" applyFont="1" applyFill="1" applyAlignment="1">
      <alignment horizontal="left"/>
    </xf>
    <xf numFmtId="43" fontId="10" fillId="0" borderId="0" xfId="3" applyFont="1" applyAlignment="1">
      <alignment horizontal="center"/>
    </xf>
    <xf numFmtId="0" fontId="1" fillId="0" borderId="0" xfId="2"/>
    <xf numFmtId="43" fontId="10" fillId="0" borderId="0" xfId="3" applyFont="1" applyFill="1" applyAlignment="1">
      <alignment horizontal="right"/>
    </xf>
    <xf numFmtId="43" fontId="10" fillId="0" borderId="0" xfId="3" applyFont="1" applyAlignment="1">
      <alignment horizontal="right"/>
    </xf>
    <xf numFmtId="43" fontId="6" fillId="0" borderId="0" xfId="4" applyNumberFormat="1" applyFont="1"/>
    <xf numFmtId="43" fontId="10" fillId="0" borderId="0" xfId="3" applyFont="1" applyAlignment="1">
      <alignment horizontal="left"/>
    </xf>
    <xf numFmtId="0" fontId="6" fillId="0" borderId="0" xfId="4" applyFont="1"/>
    <xf numFmtId="43" fontId="7" fillId="0" borderId="0" xfId="3" applyFont="1" applyAlignment="1">
      <alignment horizontal="right"/>
    </xf>
    <xf numFmtId="43" fontId="6" fillId="0" borderId="0" xfId="2" applyNumberFormat="1" applyFont="1"/>
    <xf numFmtId="43" fontId="6" fillId="0" borderId="0" xfId="5" applyFont="1" applyAlignment="1"/>
    <xf numFmtId="0" fontId="10" fillId="0" borderId="0" xfId="4" applyFont="1"/>
    <xf numFmtId="9" fontId="6" fillId="0" borderId="0" xfId="4" applyNumberFormat="1" applyFont="1"/>
    <xf numFmtId="43" fontId="14" fillId="0" borderId="0" xfId="3" applyFont="1"/>
    <xf numFmtId="43" fontId="8" fillId="0" borderId="0" xfId="3" applyFont="1" applyAlignment="1">
      <alignment horizontal="right"/>
    </xf>
    <xf numFmtId="0" fontId="10" fillId="0" borderId="0" xfId="2" applyFont="1"/>
    <xf numFmtId="0" fontId="10" fillId="0" borderId="0" xfId="2" applyFont="1" applyAlignment="1">
      <alignment horizontal="right"/>
    </xf>
    <xf numFmtId="0" fontId="15" fillId="0" borderId="0" xfId="6"/>
    <xf numFmtId="0" fontId="17" fillId="3" borderId="0" xfId="6" applyFont="1" applyFill="1"/>
    <xf numFmtId="0" fontId="17" fillId="0" borderId="0" xfId="6" applyFont="1"/>
    <xf numFmtId="0" fontId="18" fillId="0" borderId="0" xfId="6" applyFont="1"/>
    <xf numFmtId="0" fontId="19" fillId="0" borderId="1" xfId="6" applyFont="1" applyBorder="1" applyAlignment="1">
      <alignment horizontal="center"/>
    </xf>
    <xf numFmtId="0" fontId="20" fillId="0" borderId="1" xfId="7" applyFont="1" applyBorder="1" applyAlignment="1">
      <alignment horizontal="left" vertical="center"/>
    </xf>
    <xf numFmtId="43" fontId="20" fillId="0" borderId="1" xfId="8" applyFont="1" applyFill="1" applyBorder="1" applyAlignment="1">
      <alignment horizontal="center" vertical="center" shrinkToFit="1"/>
    </xf>
    <xf numFmtId="43" fontId="17" fillId="0" borderId="0" xfId="6" applyNumberFormat="1" applyFont="1"/>
    <xf numFmtId="9" fontId="20" fillId="0" borderId="1" xfId="5" applyNumberFormat="1" applyFont="1" applyFill="1" applyBorder="1" applyAlignment="1">
      <alignment horizontal="center" vertical="center" shrinkToFit="1"/>
    </xf>
    <xf numFmtId="0" fontId="19" fillId="0" borderId="0" xfId="6" applyFont="1"/>
    <xf numFmtId="43" fontId="19" fillId="3" borderId="0" xfId="6" applyNumberFormat="1" applyFont="1" applyFill="1"/>
    <xf numFmtId="0" fontId="19" fillId="3" borderId="0" xfId="6" applyFont="1" applyFill="1"/>
    <xf numFmtId="43" fontId="19" fillId="3" borderId="0" xfId="1" applyFont="1" applyFill="1" applyAlignment="1"/>
    <xf numFmtId="0" fontId="19" fillId="0" borderId="1" xfId="6" applyFont="1" applyBorder="1"/>
    <xf numFmtId="43" fontId="19" fillId="0" borderId="1" xfId="1" applyFont="1" applyBorder="1" applyAlignment="1"/>
    <xf numFmtId="0" fontId="22" fillId="0" borderId="0" xfId="6" applyFont="1"/>
    <xf numFmtId="43" fontId="19" fillId="0" borderId="1" xfId="6" applyNumberFormat="1" applyFont="1" applyBorder="1"/>
    <xf numFmtId="0" fontId="23" fillId="0" borderId="0" xfId="6" applyFont="1"/>
    <xf numFmtId="43" fontId="14" fillId="0" borderId="0" xfId="3" applyFont="1" applyAlignment="1">
      <alignment horizontal="right"/>
    </xf>
    <xf numFmtId="43" fontId="22" fillId="3" borderId="0" xfId="6" applyNumberFormat="1" applyFont="1" applyFill="1"/>
    <xf numFmtId="43" fontId="17" fillId="0" borderId="0" xfId="1" applyFont="1" applyAlignment="1"/>
    <xf numFmtId="0" fontId="2" fillId="0" borderId="0" xfId="2" applyFont="1" applyAlignment="1">
      <alignment horizontal="center"/>
    </xf>
    <xf numFmtId="0" fontId="5" fillId="0" borderId="0" xfId="2" applyFont="1" applyAlignment="1">
      <alignment horizontal="center"/>
    </xf>
    <xf numFmtId="0" fontId="16" fillId="0" borderId="0" xfId="6" applyFont="1" applyAlignment="1">
      <alignment horizontal="center"/>
    </xf>
    <xf numFmtId="43" fontId="15" fillId="0" borderId="0" xfId="1" applyFont="1" applyAlignment="1"/>
    <xf numFmtId="0" fontId="19" fillId="0" borderId="0" xfId="6" applyFont="1" applyFill="1"/>
    <xf numFmtId="0" fontId="22" fillId="0" borderId="0" xfId="6" applyFont="1" applyFill="1"/>
    <xf numFmtId="0" fontId="15" fillId="0" borderId="0" xfId="6" applyFill="1"/>
    <xf numFmtId="43" fontId="22" fillId="0" borderId="0" xfId="1" applyFont="1" applyFill="1" applyAlignment="1"/>
    <xf numFmtId="43" fontId="22" fillId="0" borderId="0" xfId="6" applyNumberFormat="1" applyFont="1" applyFill="1"/>
    <xf numFmtId="0" fontId="23" fillId="0" borderId="0" xfId="6" applyFont="1" applyFill="1"/>
  </cellXfs>
  <cellStyles count="9">
    <cellStyle name="常规" xfId="0" builtinId="0"/>
    <cellStyle name="常规 2 2" xfId="2" xr:uid="{007559A5-E392-47CF-8A04-B9FBED101E91}"/>
    <cellStyle name="常规 7" xfId="6" xr:uid="{454F1C2B-CBA5-4AD2-A694-518F705265C5}"/>
    <cellStyle name="常规_2000年11 12月工资、福利 2" xfId="4" xr:uid="{6F6E8547-BA39-4D12-9679-D5D0C05C8FB2}"/>
    <cellStyle name="常规_Sheet1" xfId="7" xr:uid="{AE91CDBA-A87C-42F0-9055-8A1583244B52}"/>
    <cellStyle name="千位分隔" xfId="1" builtinId="3"/>
    <cellStyle name="千位分隔 2" xfId="5" xr:uid="{1F04EA4F-39FF-4F89-91F7-CE294182E118}"/>
    <cellStyle name="千位分隔 2 2" xfId="3" xr:uid="{004A2FC0-9FB6-44F0-ABE1-C2D9EB51247F}"/>
    <cellStyle name="千位分隔 4" xfId="8" xr:uid="{9E2D5651-0FA9-43A7-BC65-0A632BCBDA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theme" Target="theme/theme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y\&#26032;&#25991;&#20214;10\2011&#24180;&#24213;&#31295;&#20462;&#35746;\&#23454;&#36136;&#24615;&#24213;&#31295;&#65288;&#20462;&#35746;&#65289;\2010&#24180;&#26631;&#20934;&#29256;&#23457;&#35745;&#24037;&#20316;&#24213;&#31295;&#65288;12-28)\E&#65293;H%20&#23454;&#36136;&#24615;&#31243;&#24207;&#24037;&#20316;&#24213;&#31295;\&#27969;&#21160;&#36164;&#20135;\E01%20&#36135;&#24065;&#36164;&#3732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24037;&#20316;\&#21326;&#26222;&#22825;&#20581;&#20250;&#35745;&#24072;&#20107;&#21153;&#25152;\2011\&#24213;&#31295;&#20462;&#25913;-&#21271;&#20140;&#24635;&#25152;\2010&#24180;&#21033;&#23433;&#36798;&#26631;&#20934;&#29256;&#23457;&#35745;&#24037;&#20316;&#24213;&#31295;&#65288;12-28)\E&#65293;H%20&#23454;&#36136;&#24615;&#31243;&#24207;&#24037;&#20316;&#24213;&#31295;\&#27969;&#21160;&#36127;&#20538;\F07%20&#24212;&#20132;&#31246;&#3615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6032;&#25991;&#20214;10\2011&#24180;&#24213;&#31295;&#20462;&#35746;\&#23454;&#36136;&#24615;&#24213;&#31295;&#65288;&#20462;&#35746;&#65289;\2010&#24180;&#26631;&#20934;&#29256;&#23457;&#35745;&#24037;&#20316;&#24213;&#31295;&#65288;12-28)\E&#65293;H%20&#23454;&#36136;&#24615;&#31243;&#24207;&#24037;&#20316;&#24213;&#31295;\&#27969;&#21160;&#36164;&#20135;\E01%20&#36135;&#24065;&#36164;&#3732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EXCEL\&#23457;&#26680;2.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Administrator\Desktop\&#21508;&#31185;&#30446;&#24213;&#31295;\12&#25152;&#24471;&#31246;&#36153;&#29992;\01&#25152;&#24471;&#31246;&#36153;&#29992;&#24213;&#31295;.xlsx" TargetMode="External"/><Relationship Id="rId1" Type="http://schemas.openxmlformats.org/officeDocument/2006/relationships/externalLinkPath" Target="01&#25152;&#24471;&#31246;&#36153;&#29992;&#24213;&#3129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y\&#22825;&#20581;&#31243;&#24207;&#34920;\&#20998;&#26512;&#349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22825;&#20581;&#31243;&#24207;&#34920;\&#20998;&#26512;&#349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y\&#24037;&#20316;\&#21326;&#26222;&#22825;&#20581;&#20250;&#35745;&#24072;&#20107;&#21153;&#25152;\2011\&#24213;&#31295;&#20462;&#25913;-&#21271;&#20140;&#24635;&#25152;\2010&#24180;&#21033;&#23433;&#36798;&#26631;&#20934;&#29256;&#23457;&#35745;&#24037;&#20316;&#24213;&#31295;&#65288;12-28)\E&#65293;H%20&#23454;&#36136;&#24615;&#31243;&#24207;&#24037;&#20316;&#24213;&#31295;\&#27969;&#21160;&#36127;&#20538;\F07%20&#24212;&#20132;&#31246;&#3615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01%20&#19975;&#22269;&#20307;&#32946;2016&#24180;&#25253;&#23457;&#35745;\05%20&#23454;&#36136;&#24615;&#31243;&#24207;&#24213;&#31295;\01%20&#19975;&#22269;&#20307;&#32946;\&#26041;&#30778;&#21644;&#25104;&#31435;&#21375;\07&#24212;&#20132;&#31246;&#36153;(2016)bj.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y\01%20&#19975;&#22269;&#20307;&#32946;2016&#24180;&#25253;&#23457;&#35745;\05%20&#23454;&#36136;&#24615;&#31243;&#24207;&#24213;&#31295;\04%20&#24191;&#24030;&#19975;&#22269;\04-04&#38144;&#21806;&#36153;&#29992;&#65288;2016&#65289;%20-&#24191;&#24030;&#19975;&#222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xnsjtempsheet"/>
      <sheetName val="程序表"/>
      <sheetName val="审定表"/>
      <sheetName val="明细表"/>
      <sheetName val="盘点表"/>
      <sheetName val="检查情况表"/>
      <sheetName val="银行函证控制表"/>
      <sheetName val="银行存款大额未达账项检查表"/>
      <sheetName val="银行存单检查表"/>
      <sheetName val="外币货币资金核查表"/>
      <sheetName val="附注(标准)"/>
      <sheetName val="附注(国资)"/>
      <sheetName val="银行询证函"/>
      <sheetName val="披露表"/>
      <sheetName val="B"/>
      <sheetName val="eqpmad2"/>
      <sheetName val="56271-2"/>
      <sheetName val="企业表一"/>
      <sheetName val="M-5C"/>
      <sheetName val="M-5A"/>
      <sheetName val="Quantity"/>
      <sheetName val="基本信息"/>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程序表"/>
      <sheetName val="审定表"/>
      <sheetName val="明细表"/>
      <sheetName val="应交增值税明细表"/>
      <sheetName val="应交增值税销项税金测算表"/>
      <sheetName val="应交增值税进项税金测算表"/>
      <sheetName val="应交增值税进项税转出检查表"/>
      <sheetName val="营业税、消费税及附加税费测算表"/>
      <sheetName val="应缴土地使用税及房产税测算表"/>
      <sheetName val="土地增值税测算表"/>
      <sheetName val="资源税测算表"/>
      <sheetName val="其他代扣代缴税测算表"/>
      <sheetName val="其他税费测算表"/>
      <sheetName val="检查表"/>
      <sheetName val="披露表"/>
      <sheetName val="Sheet8"/>
      <sheetName val="56271-2"/>
      <sheetName val="企业表一"/>
      <sheetName val="M-5C"/>
      <sheetName val="M-5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xnsjtempsheet"/>
      <sheetName val="程序表"/>
      <sheetName val="审定表"/>
      <sheetName val="明细表"/>
      <sheetName val="盘点表"/>
      <sheetName val="检查情况表"/>
      <sheetName val="银行函证控制表"/>
      <sheetName val="银行存款大额未达账项检查表"/>
      <sheetName val="银行存单检查表"/>
      <sheetName val="外币货币资金核查表"/>
      <sheetName val="附注(标准)"/>
      <sheetName val="附注(国资)"/>
      <sheetName val="银行询证函"/>
      <sheetName val="披露表"/>
      <sheetName val="B"/>
      <sheetName val="eqpmad2"/>
      <sheetName val="56271-2"/>
      <sheetName val="企业表一"/>
      <sheetName val="M-5C"/>
      <sheetName val="M-5A"/>
      <sheetName val="Quantity"/>
      <sheetName val="基本信息"/>
      <sheetName val="科目表"/>
      <sheetName val="递延所得税负债程序表"/>
      <sheetName val="营业收入程序表"/>
      <sheetName val="原材料"/>
      <sheetName val="主营业务收入明细表"/>
      <sheetName val="货币资金明细表"/>
      <sheetName val="货币资金审定表"/>
      <sheetName val="投资收益审定表"/>
      <sheetName val="股东权益变动表"/>
      <sheetName val="#REF!"/>
      <sheetName val="查证1"/>
      <sheetName val="应收明细账"/>
      <sheetName val="其他应付单位往来"/>
      <sheetName val="递延所得税负债明细表"/>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徐"/>
      <sheetName val="管理文件清单"/>
      <sheetName val="B"/>
      <sheetName val="目录"/>
      <sheetName val="应收票据"/>
      <sheetName val="应收账款"/>
      <sheetName val="预收账款"/>
      <sheetName val="应交税金"/>
      <sheetName val="其他应交款"/>
      <sheetName val="主营业务收入"/>
      <sheetName val="主营业务税金及附加"/>
      <sheetName val="其他业务利润"/>
      <sheetName val="营业费用"/>
      <sheetName val="预付账款"/>
      <sheetName val="固及累"/>
      <sheetName val="固减值"/>
      <sheetName val="工程物资"/>
      <sheetName val="在建工程"/>
      <sheetName val="在建减值"/>
      <sheetName val="固定清理"/>
      <sheetName val="应付票据"/>
      <sheetName val="应付账款"/>
      <sheetName val="存货"/>
      <sheetName val="生产成本"/>
      <sheetName val="制造费用"/>
      <sheetName val="劳务成本"/>
      <sheetName val="存货跌价准备"/>
      <sheetName val="代销商品款"/>
      <sheetName val="待摊费用"/>
      <sheetName val="应付工资"/>
      <sheetName val="应付福利费"/>
      <sheetName val="预提费用"/>
      <sheetName val="主营业务成本"/>
      <sheetName val="货币资金"/>
      <sheetName val="短期投资"/>
      <sheetName val="短期投资-委托贷款"/>
      <sheetName val="应收股利"/>
      <sheetName val="应收利息"/>
      <sheetName val="应收补贴款"/>
      <sheetName val="其他应收款"/>
      <sheetName val="长期股权投资"/>
      <sheetName val="长期股权投资明细表"/>
      <sheetName val="长期股权投资-减值准备"/>
      <sheetName val="长期债权投资"/>
      <sheetName val="长期债权投资减值准备"/>
      <sheetName val="无形资产"/>
      <sheetName val="长期待摊费用"/>
      <sheetName val="短期借款"/>
      <sheetName val="应付股利"/>
      <sheetName val="其他应付款"/>
      <sheetName val="内部往来"/>
      <sheetName val="预计负债"/>
      <sheetName val="长期借款"/>
      <sheetName val="应付债券"/>
      <sheetName val="长期应付款"/>
      <sheetName val="专项应付款"/>
      <sheetName val="其他长期负债"/>
      <sheetName val="递延税款"/>
      <sheetName val="一年内到期"/>
      <sheetName val="股本"/>
      <sheetName val="资本公积"/>
      <sheetName val="盈余公积"/>
      <sheetName val="未分配利润"/>
      <sheetName val="管理费用"/>
      <sheetName val="财务费用"/>
      <sheetName val="投资收益"/>
      <sheetName val="补贴收入"/>
      <sheetName val="营业外收入"/>
      <sheetName val="营业外支出"/>
      <sheetName val="所得税"/>
      <sheetName val="以前年度损益"/>
      <sheetName val="减值准备"/>
      <sheetName val="股东权益增减变动表"/>
      <sheetName val="Sheet1"/>
      <sheetName val="Sheet2"/>
      <sheetName val="Sheet3"/>
      <sheetName val="总分类账"/>
      <sheetName val="for disclosure"/>
      <sheetName val="核算项目余额表"/>
      <sheetName val="所得税凭证抽查"/>
      <sheetName val="审核2"/>
      <sheetName val="Sheet9"/>
      <sheetName val="#REF!"/>
      <sheetName val="企业表一"/>
      <sheetName val="FA Breakdown"/>
      <sheetName val="XREF"/>
      <sheetName val="other comments"/>
      <sheetName val="应付职工薪酬"/>
      <sheetName val="M-5C"/>
      <sheetName val="M-5A"/>
      <sheetName val="提足折旧"/>
      <sheetName val="三家其他应付公司"/>
      <sheetName val="应收票据函证控制表"/>
      <sheetName val="summary "/>
      <sheetName val="DTCT"/>
      <sheetName val="广告费测试表"/>
      <sheetName val="eqpmad2"/>
      <sheetName val="POWER ASSUMPTIONS"/>
      <sheetName val="房屋及建筑物"/>
      <sheetName val="56271-2"/>
      <sheetName val="清单12.31"/>
      <sheetName val="盘存还原"/>
      <sheetName val="资产负债表"/>
      <sheetName val="外汇付款计划"/>
      <sheetName val="Third party"/>
      <sheetName val="Summary"/>
      <sheetName val="2002年关联方余额及交易"/>
      <sheetName val="应收款"/>
      <sheetName val="预付款"/>
      <sheetName val="包增减变动"/>
      <sheetName val="Mp-team 1"/>
      <sheetName val="UFPrn20030305081341"/>
      <sheetName val="明细分类账"/>
      <sheetName val="BS"/>
      <sheetName val="PL"/>
      <sheetName val="TB"/>
      <sheetName val="Movement"/>
      <sheetName val="土建-全钢一期二期"/>
      <sheetName val="其他土建"/>
      <sheetName val="G.1R-Shou COP Gf"/>
      <sheetName val="Main"/>
      <sheetName val="盈余公积Dy"/>
      <sheetName val="_______"/>
      <sheetName val="SW-TEO"/>
      <sheetName val="Toolbox"/>
      <sheetName val="Sale breakdown"/>
      <sheetName val="1_阿联酋_迪拜"/>
      <sheetName val="固定资产清单"/>
      <sheetName val="车辆价值计算表"/>
      <sheetName val="科目余额表1"/>
      <sheetName val="Financ. Overview"/>
      <sheetName val="٥Ā应"/>
      <sheetName val="YS02-02"/>
      <sheetName val="应付账款04"/>
      <sheetName val="预付账款04"/>
      <sheetName val="固定资产04"/>
      <sheetName val="累计折旧04"/>
      <sheetName val="固定资产清理04"/>
      <sheetName val="在建工程-杏花镇"/>
      <sheetName val="在建工程-新厂区"/>
      <sheetName val="应付票据04"/>
      <sheetName val="Tickmarks"/>
      <sheetName val="Sales branch breakdown"/>
      <sheetName val="基本信息"/>
      <sheetName val="函证汇总表"/>
      <sheetName val="Sheet1 (11)"/>
      <sheetName val="营业收入审定表"/>
      <sheetName val="应缴增值税测算明细表（按月）"/>
      <sheetName val="索引"/>
      <sheetName val="营业费用Dy"/>
      <sheetName val="主营业务收入Dy"/>
      <sheetName val="Open"/>
      <sheetName val="应付帐款明细表1-12月"/>
      <sheetName val="存货程序表"/>
      <sheetName val="dxnsjtempsheet"/>
      <sheetName val="Validation source"/>
      <sheetName val="余良卿9月"/>
      <sheetName val="科目余额表正式"/>
      <sheetName val="56330-账面 (2)"/>
      <sheetName val="Sale summary"/>
      <sheetName val="资产负债表(本部原报)"/>
      <sheetName val="PIT"/>
      <sheetName val="Links"/>
      <sheetName val="Lead"/>
      <sheetName val="erp测算"/>
      <sheetName val="审计调整"/>
      <sheetName val="会计科目"/>
      <sheetName val="PER SALES ORG"/>
      <sheetName val="盈余公积 （合并)"/>
      <sheetName val="标本-资产"/>
      <sheetName val="合"/>
      <sheetName val="审定BS"/>
      <sheetName val="审定IN"/>
      <sheetName val="其他科目"/>
      <sheetName val="原材料（系统）"/>
      <sheetName val="2007年其他应收款明细表 (2)"/>
      <sheetName val="利息分配检查表"/>
      <sheetName val="明细表"/>
      <sheetName val="W"/>
      <sheetName val="权益变动"/>
      <sheetName val="科目名称表"/>
      <sheetName val="原报调整分录"/>
      <sheetName val="审计调整分录"/>
      <sheetName val="银行借款询证"/>
      <sheetName val="其他应收款－个人借款明细"/>
      <sheetName val="GA"/>
      <sheetName val="AR"/>
      <sheetName val="销售"/>
      <sheetName val="Expense summary"/>
      <sheetName val="2008.10.27-31日实际出库明细"/>
      <sheetName val="Sales ADJ 2008.1-10"/>
      <sheetName val="管理费用程序表"/>
      <sheetName val="抽查表"/>
      <sheetName val="南通对尚玛可销售开票汇总表"/>
      <sheetName val="入库截止测试-原材料"/>
      <sheetName val="完"/>
      <sheetName val="固定资产2001年折旧"/>
      <sheetName val="查证1"/>
      <sheetName val="应收明细账"/>
      <sheetName val="其他应付单位往来"/>
      <sheetName val="短期投资股票投资.dbf"/>
      <sheetName val="短期投资国债投资.dbf"/>
      <sheetName val="股票投资收益.dbf"/>
      <sheetName val="其他货币海通.dbf"/>
      <sheetName val="其他货币零领路.dbf"/>
      <sheetName val="投资收益债券.dbf"/>
      <sheetName val="2006"/>
      <sheetName val="折旧测试2007"/>
      <sheetName val="资产负债表调整过程表"/>
      <sheetName val="利润调整过程表"/>
      <sheetName val="长期借款程序表"/>
      <sheetName val="OR Breakdown"/>
      <sheetName val="基础数据"/>
      <sheetName val="dm"/>
      <sheetName val="科目表"/>
      <sheetName val="审前BS"/>
      <sheetName val="审定BS报出"/>
      <sheetName val="TB IN"/>
      <sheetName val="审定IN报出"/>
      <sheetName val="审前IN"/>
      <sheetName val="银行存款明细表"/>
      <sheetName val="HPGR LAB sw"/>
      <sheetName val="预付账款汇总表"/>
      <sheetName val="113301"/>
      <sheetName val="UFPrn20070127142303"/>
      <sheetName val="2000年信托利润表汇总"/>
      <sheetName val="收入成本明细表"/>
      <sheetName val="工程施工与结算"/>
      <sheetName val="现金账6月-1"/>
      <sheetName val="收入、成本、收款"/>
      <sheetName val="原材料-纸张帐"/>
      <sheetName val="审计程序"/>
      <sheetName val="实收资本Dy"/>
      <sheetName val="资本公积Dy"/>
      <sheetName val="帐务资料"/>
      <sheetName val="应付职工薪酬Dy"/>
      <sheetName val="短期借款Dy"/>
      <sheetName val="应付账款Dy"/>
      <sheetName val="应付票据Dy"/>
      <sheetName val="其他应付款Dy"/>
      <sheetName val="应交税费Dy"/>
      <sheetName val="预收款项Dy"/>
      <sheetName val="XL4Poppy"/>
      <sheetName val="1_巴西保罗公司"/>
      <sheetName val="工资"/>
      <sheetName val="参数"/>
      <sheetName val="管理费用Dy"/>
      <sheetName val="科目余额表"/>
      <sheetName val="其他货币资金Dy"/>
      <sheetName val="TIS"/>
      <sheetName val="银行存、借款及票据函证统计表"/>
      <sheetName val="53130"/>
      <sheetName val="3331"/>
      <sheetName val="3334"/>
      <sheetName val="3388"/>
      <sheetName val="3389"/>
      <sheetName val="4213"/>
      <sheetName val="5357"/>
      <sheetName val="8066"/>
      <sheetName val="披露表(上市)"/>
      <sheetName val="BDC Raw Data"/>
      <sheetName val="客户基本概况表"/>
      <sheetName val="固定资产明细"/>
      <sheetName val="FA明细"/>
      <sheetName val="试算平衡表"/>
      <sheetName val="XBase"/>
      <sheetName val="总部调整"/>
      <sheetName val="汇总抵消"/>
      <sheetName val="SI"/>
      <sheetName val="账面外销"/>
      <sheetName val="物资采购含税转出"/>
      <sheetName val="FA EB+YY"/>
      <sheetName val="Repayment Summary"/>
      <sheetName val="新准则TB"/>
      <sheetName val="大连博格华纳"/>
      <sheetName val="金川水综合"/>
      <sheetName val="金川成品库"/>
      <sheetName val="东风杭客"/>
      <sheetName val="彬长矿业"/>
      <sheetName val="一汽4GC"/>
      <sheetName val="淮阴电厂"/>
      <sheetName val="青铜峡迈科"/>
      <sheetName val="东乘发动机"/>
      <sheetName val="一汽冲压扩建"/>
      <sheetName val="京东方江河"/>
      <sheetName val="美光半导体"/>
      <sheetName val="驰宏矿业"/>
      <sheetName val="APU停车场"/>
      <sheetName val="武汉太平爱克"/>
      <sheetName val="蚌埠火车站"/>
      <sheetName val="常州玉柴"/>
      <sheetName val="天津西站"/>
      <sheetName val="东风杭客二期"/>
      <sheetName val="摩比斯二期"/>
      <sheetName val="金川铜火法"/>
      <sheetName val="一汽4GB"/>
      <sheetName val="塔里木油田"/>
      <sheetName val="长春西站"/>
      <sheetName val="陕西电解铝"/>
      <sheetName val="西安大飞机"/>
      <sheetName val="上海川崎重工"/>
      <sheetName val="天津太重"/>
      <sheetName val="京东方三建"/>
      <sheetName val="东乘发动机-B"/>
      <sheetName val="东风杭客三期"/>
      <sheetName val="西安风雷"/>
      <sheetName val="大河物流"/>
      <sheetName val="青海康泰"/>
      <sheetName val="北京现代三厂"/>
      <sheetName val="北汽高端"/>
      <sheetName val="广州大功率"/>
      <sheetName val="大连瓦轴"/>
      <sheetName val="石家庄煤机场"/>
      <sheetName val="郑州东站"/>
      <sheetName val="房山长安"/>
      <sheetName val="金川铜炉渣"/>
      <sheetName val="大连火车站"/>
      <sheetName val="官湖会所"/>
      <sheetName val="九冶陕有色电解"/>
      <sheetName val="蒙古OT"/>
      <sheetName val="中信戴卡"/>
      <sheetName val="本二一期"/>
      <sheetName val="KKKKKKKK"/>
      <sheetName val="其他应付单位"/>
      <sheetName val="销售费用程序表"/>
      <sheetName val="其他科目_x0000__x0000__x000d_[分析表.XLS]G9-1_x0000__x0000__x000d_[分"/>
      <sheetName val=""/>
      <sheetName val="294B b4 THAI SALE"/>
      <sheetName val="ALCUST"/>
      <sheetName val="资产负债表及损益表"/>
      <sheetName val="重要内部交易"/>
      <sheetName val="Part_Datum"/>
      <sheetName val="loan database"/>
      <sheetName val="内部购进明细表"/>
      <sheetName val="产成品盘点表"/>
      <sheetName val="000065"/>
      <sheetName val="利润重分类分录"/>
      <sheetName val="科目余额表-最终"/>
      <sheetName val="产销量值.1"/>
      <sheetName val="收入成本表"/>
      <sheetName val="Excess Calc"/>
      <sheetName val="Breakdown-Intrim"/>
      <sheetName val="#REF"/>
      <sheetName val="124301 查询"/>
      <sheetName val="经贸库存商品"/>
      <sheetName val="公司管理费用"/>
      <sheetName val="跨期运保费抽查"/>
      <sheetName val="_003固定资产"/>
      <sheetName val="_004固定资产"/>
      <sheetName val="_005固定资产"/>
      <sheetName val="其他应付款科目表"/>
      <sheetName val="_005暂借户"/>
      <sheetName val="_霍邱2003资本公积"/>
      <sheetName val="舒城2004资本公积"/>
      <sheetName val="寿县2005资本公积"/>
      <sheetName val="2005年科目余额表"/>
      <sheetName val="股本-评估调整2004"/>
      <sheetName val="盈余公积-评估调账"/>
      <sheetName val="资本公积-评估调整2004年"/>
      <sheetName val="金寨2003资本公积"/>
      <sheetName val="数据索引"/>
      <sheetName val="Collateral"/>
      <sheetName val="Disposition"/>
      <sheetName val="材料消耗"/>
      <sheetName val="其他液氨采购"/>
      <sheetName val="10月佳通债务转移分析"/>
      <sheetName val="应付账款审定表（2）"/>
      <sheetName val="利过本部Y"/>
      <sheetName val="整车盘点表"/>
      <sheetName val="成本"/>
      <sheetName val="应收账款明细表"/>
      <sheetName val="户名"/>
      <sheetName val="B厂"/>
      <sheetName val="恒昌铜炼"/>
      <sheetName val="内销硫酸期初"/>
      <sheetName val="OR Aging summary"/>
      <sheetName val="合成単価作成・-BLDG"/>
      <sheetName val="2.25"/>
      <sheetName val="09年1-7月销售发票"/>
      <sheetName val="1月"/>
      <sheetName val="3月"/>
      <sheetName val="9号库账务调整"/>
      <sheetName val="外库历年总费用及库存量"/>
      <sheetName val="其他货币资金.dbf"/>
      <sheetName val="银行存款.dbf"/>
      <sheetName val="岗位工资"/>
      <sheetName val="应交税费程序表"/>
      <sheetName val="权益调整"/>
      <sheetName val="职工薪酬分配表"/>
      <sheetName val="应付函证"/>
      <sheetName val="外销涤布"/>
      <sheetName val="结算备付金"/>
      <sheetName val="其他科目_x0000__x0000__x000a_[分析表.XLS]G9-1_x0000__x0000__x000a_[分"/>
      <sheetName val="主营业务成本明细表"/>
      <sheetName val="01065"/>
      <sheetName val="资合并"/>
      <sheetName val="123"/>
      <sheetName val="数量金额总账"/>
      <sheetName val="工程物资Dy"/>
      <sheetName val="应收票据单位明细"/>
      <sheetName val="制造费用Dy"/>
      <sheetName val="主菜单"/>
      <sheetName val="预收"/>
      <sheetName val="应付职工薪酬程序表"/>
      <sheetName val="应付职工薪酬明细表"/>
      <sheetName val="其他科目_x005f_x0000__x005f_x0000__x005f_x000d__分析表.X"/>
      <sheetName val="其他科目_x005f_x0000__x005f_x0000__x005f_x000a__分析表.X"/>
      <sheetName val="8月份 帐套"/>
      <sheetName val="客户编码"/>
      <sheetName val="物料编码"/>
      <sheetName val="_x005f_x0000__x005f_x0000__x005f_x0000__x005f_x0000__x0"/>
      <sheetName val="其他科目_x005f_x0000__x005f_x0000__x005f_x000d_[分析表.X"/>
      <sheetName val="应付账款程序表"/>
      <sheetName val="应付账款明细表"/>
      <sheetName val="生产成本账"/>
      <sheetName val="E1020"/>
      <sheetName val="负债完成横向"/>
      <sheetName val="资产完成横向"/>
      <sheetName val="物资公司"/>
      <sheetName val="标实对比表"/>
      <sheetName val="序时帐"/>
      <sheetName val="期后回款"/>
      <sheetName val="设备部房屋"/>
      <sheetName val="表头信息"/>
      <sheetName val="客户余额表"/>
      <sheetName val="表头"/>
      <sheetName val="明细表E6-2"/>
      <sheetName val="产销存"/>
      <sheetName val="1-6累计销售"/>
      <sheetName val="收入个月"/>
      <sheetName val="Sheet2 (3)"/>
      <sheetName val="上期报表"/>
      <sheetName val="2010年台帐"/>
      <sheetName val="detail"/>
      <sheetName val="MAP_HKG"/>
      <sheetName val="MAP_KSC"/>
      <sheetName val="MAP_PEK"/>
      <sheetName val="MAP_SSH"/>
      <sheetName val="REG_HKG"/>
      <sheetName val="REG_KSC"/>
      <sheetName val="REG_PEK"/>
      <sheetName val="REG_SSH"/>
      <sheetName val="存货赌价准备"/>
      <sheetName val="其乖帔乘款"/>
      <sheetName val="頄謡负债"/>
      <sheetName val="营业费用测试"/>
      <sheetName val="5月"/>
      <sheetName val="6月"/>
      <sheetName val="10月回款"/>
      <sheetName val="10月销售"/>
      <sheetName val="2004"/>
      <sheetName val="炼钢"/>
      <sheetName val="余额表"/>
      <sheetName val="总表"/>
      <sheetName val="其他科目_x005f_x005f_x005f_x0000__x005f_x005f_x005f_x0000__"/>
      <sheetName val="审定表"/>
      <sheetName val="MY"/>
      <sheetName val="05.7工资分析"/>
      <sheetName val="SAP"/>
      <sheetName val="53470坏账准备计算"/>
      <sheetName val="所得税费用程序表"/>
      <sheetName val="gvl"/>
      <sheetName val="_x0000__x0000__x0000__x0000__x0"/>
      <sheetName val="其他科目_x0000__x0000__x000d__分析表.X"/>
      <sheetName val="其他应付款 "/>
      <sheetName val="合并抵销"/>
      <sheetName val="_x005f_x005f_x005f_x0000__x005f_x005f_x005f_x0000__x005"/>
      <sheetName val="其他科目_x005f_x005f_x005f_x005f_x005f_x005f_x005f_x0000__x"/>
      <sheetName val="其他科目_x005f_x0000__x005f_x0000__"/>
      <sheetName val="工作表目录"/>
      <sheetName val="F1"/>
      <sheetName val="表5_2_1固定资产—机器设备"/>
      <sheetName val="坏账准备_其他应收款Dy"/>
      <sheetName val="坏账准备_预付账款Dy"/>
      <sheetName val="现金导引表"/>
      <sheetName val="本部固定明细"/>
      <sheetName val="预付账款明细表"/>
      <sheetName val="基本情况表"/>
      <sheetName val="基础信息"/>
      <sheetName val="封面"/>
      <sheetName val="Breakdown"/>
      <sheetName val="Purchase"/>
      <sheetName val="for_disclosure"/>
      <sheetName val="FA_Breakdown"/>
      <sheetName val="other_comments"/>
      <sheetName val="summary_"/>
      <sheetName val="POWER_ASSUMPTIONS"/>
      <sheetName val="清单12_31"/>
      <sheetName val="Third_party"/>
      <sheetName val="Mp-team_1"/>
      <sheetName val="G_1R-Shou_COP_Gf"/>
      <sheetName val="Sale_breakdown"/>
      <sheetName val="Financ__Overview"/>
      <sheetName val="Sheet1_(11)"/>
      <sheetName val="Sales_branch_breakdown"/>
      <sheetName val="Validation_source"/>
      <sheetName val="56330-账面_(2)"/>
      <sheetName val="PER_SALES_ORG"/>
      <sheetName val="盈余公积_（合并)"/>
      <sheetName val="Sale_summary"/>
      <sheetName val="2007年其他应收款明细表_(2)"/>
      <sheetName val="Expense_summary"/>
      <sheetName val="2008_10_27-31日实际出库明细"/>
      <sheetName val="Sales_ADJ_2008_1-10"/>
      <sheetName val="OR_Breakdown"/>
      <sheetName val="HPGR_LAB_sw"/>
      <sheetName val="TB_IN"/>
      <sheetName val="短期投资股票投资_dbf"/>
      <sheetName val="短期投资国债投资_dbf"/>
      <sheetName val="股票投资收益_dbf"/>
      <sheetName val="其他货币海通_dbf"/>
      <sheetName val="其他货币零领路_dbf"/>
      <sheetName val="投资收益债券_dbf"/>
      <sheetName val="其他科目__分析表_XLS_G9-1__分"/>
      <sheetName val="BDC_Raw_Data"/>
      <sheetName val="FA_EB+YY"/>
      <sheetName val="Repayment_Summary"/>
      <sheetName val="8月份_帐套"/>
      <sheetName val="294B_b4_THAI_SALE"/>
      <sheetName val="产销量值_1"/>
      <sheetName val="Excess_Calc"/>
      <sheetName val="124301_查询"/>
      <sheetName val="OR_Aging_summary"/>
      <sheetName val="2_25"/>
      <sheetName val="其他货币资金_dbf"/>
      <sheetName val="银行存款_dbf"/>
      <sheetName val="其他科目_x000a_[分析表_XLS]G9-1_x000a_[分"/>
      <sheetName val="Selection"/>
      <sheetName val="retrieve BRANCH fy98"/>
      <sheetName val="在建工程设备"/>
      <sheetName val="调整分录汇总"/>
      <sheetName val="关联方及集团内清单"/>
      <sheetName val="预付清单"/>
      <sheetName val="5-Key Ratios"/>
      <sheetName val="12.31"/>
      <sheetName val="Sheet5"/>
      <sheetName val="Sch PR-2"/>
      <sheetName val="Sch PR-3"/>
      <sheetName val="FA"/>
      <sheetName val="21授信借款"/>
      <sheetName val="周转"/>
      <sheetName val="_x005f_x005f_x005f_x005f_x005f_x005f_x005f_x0000__x005f"/>
      <sheetName val="其他科目_x005f_x005f_x005f_x005f_x005f_x005f_x005f_x005f_x0"/>
      <sheetName val="_x005f_x005f_x005f_x005f_x005f_x005f_x005f_x005f_x005f_x005f_"/>
      <sheetName val="Time Series"/>
      <sheetName val="程序表"/>
      <sheetName val="程序表2"/>
      <sheetName val="权益法审定表"/>
      <sheetName val="其他科目_x005f_x0000__x005f_x0000__x005f_x000a_[分析表.X"/>
      <sheetName val="C-02 Cash &amp; Bank"/>
      <sheetName val="应收票据(关联方)"/>
      <sheetName val="CMC"/>
      <sheetName val="53230"/>
      <sheetName val="63130"/>
      <sheetName val="应收票据检查表"/>
      <sheetName val="其他科目_x0000__x0000__x000a__分析表.X"/>
      <sheetName val="US Codes"/>
      <sheetName val="光缆总表"/>
      <sheetName val="会计科目(不能修订）"/>
      <sheetName val="应收帐款"/>
      <sheetName val="其他应收单位"/>
      <sheetName val="预收帐款"/>
      <sheetName val="应付帐款"/>
      <sheetName val="预付帐款 (2)"/>
      <sheetName val="K3代码"/>
      <sheetName val="_"/>
      <sheetName val="master"/>
      <sheetName val="CY sales report"/>
      <sheetName val="_x005f_x0000__x005f_x0000__x005"/>
      <sheetName val="其他科目_x005f_x005f_x005f_x0000__x"/>
      <sheetName val="其他科目_x0000__x0000__"/>
      <sheetName val="Quantity"/>
      <sheetName val="说明"/>
      <sheetName val="B Excess Calc"/>
      <sheetName val="B 05 Breakdown by Product"/>
      <sheetName val="domestic sales tests"/>
      <sheetName val="17应付票据明细表"/>
      <sheetName val="7-3明细表"/>
      <sheetName val="入库分类"/>
      <sheetName val="附表10"/>
      <sheetName val="ITEM"/>
      <sheetName val="调整分录"/>
      <sheetName val="待摊费用明细表"/>
      <sheetName val="长期借款明细表1"/>
      <sheetName val="分产品销售收入、成本分析表"/>
      <sheetName val="存货汇总表10"/>
      <sheetName val="附注索引"/>
      <sheetName val="母公司附注"/>
      <sheetName val="FA movement"/>
      <sheetName val="Sens"/>
      <sheetName val="AS-1"/>
      <sheetName val="AS-3"/>
      <sheetName val="AS-C"/>
      <sheetName val="AS-E"/>
      <sheetName val="AS-P1"/>
      <sheetName val="Start"/>
      <sheetName val="EXP"/>
      <sheetName val="GuV"/>
      <sheetName val="备选程序"/>
      <sheetName val="D433 制造费用分月汇总表"/>
      <sheetName val="D432 管理费用分月汇总表"/>
      <sheetName val="现金"/>
      <sheetName val="利润表"/>
      <sheetName val="存货分析表G2-4"/>
      <sheetName val="表头（请先填写）"/>
      <sheetName val="_x005f_x005f_x005f_x0000__x005f"/>
      <sheetName val="其他科目_x005f_x005f_x005f_x005f_x0"/>
      <sheetName val="_x005f_x005f_x005f_x005f_"/>
      <sheetName val="_x0000__x0000__x005"/>
      <sheetName val="其他科目_x005f_x0000__x"/>
      <sheetName val="_x005f_x0000__x005f"/>
      <sheetName val="其他科目_x005f_x005f_x0"/>
      <sheetName val="_x005f_x005f_"/>
      <sheetName val="其他科目_x005f_x0000__x005f_x0000___分析表.XLS_G9-"/>
      <sheetName val="2010年试算平衡表"/>
      <sheetName val="本年试算平衡表"/>
      <sheetName val="资产负债表原报 (2)"/>
      <sheetName val="财务费用明细表"/>
      <sheetName val="长期待摊费用明细表"/>
      <sheetName val="基本信息输入"/>
      <sheetName val="E100"/>
      <sheetName val="控制清单"/>
      <sheetName val="O.所得税"/>
      <sheetName val="source"/>
      <sheetName val="G200"/>
      <sheetName val="Consol BS"/>
      <sheetName val="HO &amp; Aust BS"/>
      <sheetName val="K100"/>
      <sheetName val="K140"/>
      <sheetName val="廠商編號"/>
      <sheetName val="2008"/>
      <sheetName val="GP analysis Per month"/>
      <sheetName val="Sales breakdown "/>
      <sheetName val="MA Adj. Test"/>
      <sheetName val="CompanyData"/>
      <sheetName val="Index"/>
      <sheetName val="4-1"/>
      <sheetName val="3 AJE - 09-11未入帐工资清单"/>
      <sheetName val="外仓1"/>
      <sheetName val="外仓TEM1"/>
      <sheetName val="UFPrn20090223104227"/>
      <sheetName val="未展开"/>
      <sheetName val="产成品计价3"/>
      <sheetName val="10色母料"/>
      <sheetName val="清单"/>
      <sheetName val="帐"/>
      <sheetName val="PRC"/>
      <sheetName val="INVDAYS"/>
      <sheetName val="成本法-决算调整法"/>
      <sheetName val="4-6-1房屋建筑物"/>
      <sheetName val="选择报表"/>
      <sheetName val="总利润表"/>
      <sheetName val="记账凭证测试表—应收账款"/>
      <sheetName val="TB表"/>
      <sheetName val="价格指数"/>
      <sheetName val="2012年长期挂账"/>
      <sheetName val="嘉诚珠宝"/>
      <sheetName val="货币资金审定表"/>
      <sheetName val="填表人、评估人员（引用表）"/>
      <sheetName val="收入"/>
      <sheetName val="收入查证表"/>
      <sheetName val="C101"/>
      <sheetName val="E101"/>
      <sheetName val="G101"/>
      <sheetName val="G201"/>
      <sheetName val="G301"/>
      <sheetName val="I101"/>
      <sheetName val="ARP-U101"/>
      <sheetName val="ARP-U301"/>
      <sheetName val="U401"/>
      <sheetName val="ARP-U501"/>
      <sheetName val="披露表(标准)"/>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sheetData sheetId="22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础信息"/>
      <sheetName val="审计说明"/>
      <sheetName val="调整分录"/>
      <sheetName val="所得税费用审定表"/>
      <sheetName val="所得税费用明细表"/>
      <sheetName val="当期所得税费用计算表"/>
      <sheetName val="所得税调整事项"/>
      <sheetName val="会计利润与所得税费用调整过程"/>
      <sheetName val="会计利润与所得税费用调整过程-亏损的情况"/>
      <sheetName val="递延所得税费用复核表"/>
      <sheetName val="企业所得税弥补亏损明细表"/>
      <sheetName val="附注数据摘录"/>
      <sheetName val="Xbase数据摘录"/>
      <sheetName val="Index"/>
    </sheetNames>
    <sheetDataSet>
      <sheetData sheetId="0">
        <row r="9">
          <cell r="B9" t="str">
            <v>所得税费用</v>
          </cell>
        </row>
      </sheetData>
      <sheetData sheetId="1"/>
      <sheetData sheetId="2"/>
      <sheetData sheetId="3">
        <row r="6">
          <cell r="E6">
            <v>-45000</v>
          </cell>
        </row>
      </sheetData>
      <sheetData sheetId="4"/>
      <sheetData sheetId="5">
        <row r="36">
          <cell r="D36">
            <v>677526.67</v>
          </cell>
        </row>
      </sheetData>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9-1"/>
      <sheetName val="G9-2"/>
      <sheetName val="G9-3"/>
      <sheetName val="资产调整分录"/>
      <sheetName val="负债调整分录"/>
      <sheetName val="利润调整分录"/>
      <sheetName val="资产重分类分录"/>
      <sheetName val="负债重分类分录"/>
      <sheetName val="利润重分类分录"/>
      <sheetName val="企业表一"/>
      <sheetName val="企业表二"/>
      <sheetName val="M-5A"/>
      <sheetName val="M-5B"/>
      <sheetName val="M-5C"/>
      <sheetName val="B"/>
      <sheetName val="资产负债表(本部原报)"/>
      <sheetName val="dxnsjtempsheet"/>
      <sheetName val="12.31"/>
      <sheetName val="核算项目余额表"/>
      <sheetName val="POWER ASSUMPTIONS"/>
      <sheetName val="基本信息"/>
      <sheetName val="eqpmad2"/>
      <sheetName val="56271-2"/>
      <sheetName val="detail"/>
      <sheetName val="分析表"/>
      <sheetName val="长期借款"/>
      <sheetName val="索引"/>
      <sheetName val="W"/>
      <sheetName val="长沙体育馆店"/>
      <sheetName val="2006"/>
      <sheetName val="折旧测试2007"/>
      <sheetName val="#REF!"/>
      <sheetName val="_______"/>
      <sheetName val="XREF"/>
      <sheetName val="资产负债表及损益表"/>
      <sheetName val="重要内部交易"/>
      <sheetName val="财务费用"/>
      <sheetName val="管理费用"/>
      <sheetName val="目录"/>
      <sheetName val="营业费用"/>
      <sheetName val="制造费用"/>
      <sheetName val="完"/>
      <sheetName val="FA Breakdown"/>
      <sheetName val="管理费用程序表"/>
      <sheetName val="应付职工薪酬程序表"/>
      <sheetName val="成本"/>
      <sheetName val="材料消耗"/>
      <sheetName val="UFPrn20030305081341"/>
      <sheetName val="Toolbox"/>
      <sheetName val="所得税凭证抽查"/>
      <sheetName val="2001车间"/>
      <sheetName val="应交增值税明细表"/>
      <sheetName val="应交税费程序表"/>
      <sheetName val="应收账款程序表"/>
      <sheetName val="会计科目"/>
      <sheetName val="往来款明细（应收、预收）"/>
      <sheetName val="科目余额表"/>
      <sheetName val="分合同收入"/>
      <sheetName val="分合同成本"/>
      <sheetName val="应收账款明细账"/>
      <sheetName val="收入明细帐"/>
      <sheetName val="成本明细帐"/>
      <sheetName val="其他应收款明细表"/>
      <sheetName val="总分类账"/>
      <sheetName val="Summary"/>
    </sheetNames>
    <sheetDataSet>
      <sheetData sheetId="0"/>
      <sheetData sheetId="1"/>
      <sheetData sheetId="2"/>
      <sheetData sheetId="3"/>
      <sheetData sheetId="4"/>
      <sheetData sheetId="5"/>
      <sheetData sheetId="6"/>
      <sheetData sheetId="7"/>
      <sheetData sheetId="8"/>
      <sheetData sheetId="9" refreshError="1"/>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9-1"/>
      <sheetName val="G9-2"/>
      <sheetName val="G9-3"/>
      <sheetName val="资产调整分录"/>
      <sheetName val="负债调整分录"/>
      <sheetName val="利润调整分录"/>
      <sheetName val="资产重分类分录"/>
      <sheetName val="负债重分类分录"/>
      <sheetName val="利润重分类分录"/>
      <sheetName val="企业表一"/>
      <sheetName val="企业表二"/>
      <sheetName val="M-5A"/>
      <sheetName val="M-5B"/>
      <sheetName val="M-5C"/>
      <sheetName val="B"/>
      <sheetName val="资产负债表(本部原报)"/>
      <sheetName val="dxnsjtempsheet"/>
      <sheetName val="12.31"/>
      <sheetName val="核算项目余额表"/>
      <sheetName val="POWER ASSUMPTIONS"/>
      <sheetName val="基本信息"/>
      <sheetName val="eqpmad2"/>
      <sheetName val="56271-2"/>
      <sheetName val="detail"/>
      <sheetName val="分析表"/>
      <sheetName val="长期借款"/>
      <sheetName val="索引"/>
      <sheetName val="W"/>
      <sheetName val="长沙体育馆店"/>
      <sheetName val="2006"/>
      <sheetName val="折旧测试2007"/>
      <sheetName val="#REF!"/>
      <sheetName val="_______"/>
      <sheetName val="资产负债表及损益表"/>
      <sheetName val="重要内部交易"/>
      <sheetName val="财务费用"/>
      <sheetName val="管理费用"/>
      <sheetName val="目录"/>
      <sheetName val="营业费用"/>
      <sheetName val="制造费用"/>
      <sheetName val="完"/>
      <sheetName val="FA Breakdown"/>
      <sheetName val="XREF"/>
      <sheetName val="管理费用程序表"/>
      <sheetName val="应付职工薪酬程序表"/>
      <sheetName val="成本"/>
      <sheetName val="材料消耗"/>
      <sheetName val="UFPrn20030305081341"/>
      <sheetName val="Toolbox"/>
      <sheetName val="所得税凭证抽查"/>
      <sheetName val="会计科目"/>
      <sheetName val="往来款明细（应收、预收）"/>
      <sheetName val="科目余额表"/>
      <sheetName val="分合同收入"/>
      <sheetName val="分合同成本"/>
      <sheetName val="应收账款明细账"/>
      <sheetName val="收入明细帐"/>
      <sheetName val="成本明细帐"/>
      <sheetName val="其他应收款明细表"/>
      <sheetName val="总分类账"/>
      <sheetName val="2001车间"/>
      <sheetName val="应交增值税明细表"/>
      <sheetName val="应交税费程序表"/>
      <sheetName val="应收账款程序表"/>
      <sheetName val="Summary"/>
      <sheetName val="summary "/>
      <sheetName val="Sale breakdown"/>
      <sheetName val="审计调整"/>
      <sheetName val="其他应付单位"/>
      <sheetName val="B3"/>
      <sheetName val="审计程序"/>
      <sheetName val="合并利润表 "/>
      <sheetName val="2-3初步及风险评估"/>
      <sheetName val="专业厂利润差分配"/>
      <sheetName val="披露表(上市)"/>
      <sheetName val="会计科目(不能修订）"/>
      <sheetName val="Sale summary"/>
      <sheetName val="科目表"/>
      <sheetName val="存货增减明细表（调整后）"/>
      <sheetName val="后处理产品入库"/>
      <sheetName val="组装拆卸单"/>
      <sheetName val="原材料－天邦饲料收发存明细"/>
      <sheetName val="应收基础数据"/>
      <sheetName val="应付账款明细表"/>
      <sheetName val="2000年信托利润表汇总"/>
      <sheetName val="OR Breakdown"/>
      <sheetName val="*REF!"/>
      <sheetName val="UFPrn20060705140320"/>
      <sheetName val="UFPrn20060705113520"/>
      <sheetName val="明细分类账"/>
      <sheetName val="其他液氨采购"/>
      <sheetName val="房屋及建筑物"/>
      <sheetName val="包增减变动"/>
      <sheetName val="内销硫酸期初"/>
      <sheetName val="_REF!"/>
      <sheetName val="生产领料bak"/>
      <sheetName val="三家其他应付公司"/>
      <sheetName val="会计事项调整表"/>
      <sheetName val="KKKKKKKK"/>
      <sheetName val="库存商品余额表.dbf"/>
      <sheetName val="TT04"/>
      <sheetName val="收入、成本、收款"/>
      <sheetName val="其他货币资金.dbf"/>
      <sheetName val="银行存款.dbf"/>
      <sheetName val="2005年票据"/>
      <sheetName val="#REF"/>
      <sheetName val="应付账款04"/>
      <sheetName val="预付账款04"/>
      <sheetName val="固定资产04"/>
      <sheetName val="累计折旧04"/>
      <sheetName val="固定资产清理04"/>
      <sheetName val="在建工程-杏花镇"/>
      <sheetName val="在建工程-新厂区"/>
      <sheetName val="应付票据04"/>
      <sheetName val="G.1R-Shou COP Gf"/>
      <sheetName val="科目余额表正式"/>
      <sheetName val="公司管理费用"/>
      <sheetName val="暂估明细表"/>
      <sheetName val="Open"/>
      <sheetName val="Sheet1 (11)"/>
      <sheetName val="基础资料"/>
      <sheetName val="盈余公积 （合并)"/>
      <sheetName val="查证1"/>
      <sheetName val="应收明细账"/>
      <sheetName val="其他应付单位往来"/>
      <sheetName val="收入成本表"/>
      <sheetName val="提足折旧"/>
      <sheetName val="_x0000__x0000__x0000__x0000__x0000__x0000__x0000__x0000_"/>
      <sheetName val="资产负债表"/>
      <sheetName val="现金流量表"/>
      <sheetName val="经营活动"/>
      <sheetName val="经营及其他"/>
      <sheetName val="投资及筹资"/>
      <sheetName val="筹资及附表"/>
      <sheetName val="支付其他与经营"/>
      <sheetName val="审定（资负权）"/>
      <sheetName val="资试算平衡表"/>
      <sheetName val="利试算平衡表"/>
      <sheetName val="资核对表"/>
      <sheetName val="利核对表"/>
      <sheetName val="资分析表"/>
      <sheetName val="利分析表"/>
      <sheetName val="审定(损益类)"/>
      <sheetName val="截止测试表"/>
      <sheetName val="明细查证表"/>
      <sheetName val="凭证抽查"/>
      <sheetName val="函证表"/>
      <sheetName val="Sheet1"/>
      <sheetName val="关联交易单价测试-采购"/>
      <sheetName val="关联交易单价测试-销售"/>
      <sheetName val="固定资产抽盘"/>
      <sheetName val="股本审定表"/>
      <sheetName val="股本"/>
      <sheetName val="资本公积审定表"/>
      <sheetName val="资本公积"/>
      <sheetName val="盈余公积审定表"/>
      <sheetName val="盈余公积"/>
      <sheetName val="未分配利润审定表"/>
      <sheetName val="未分配利润"/>
      <sheetName val="待摊费用审定"/>
      <sheetName val="待摊费用"/>
      <sheetName val="预提费用审定"/>
      <sheetName val="预提费用"/>
      <sheetName val="无形资产审定表"/>
      <sheetName val="无形资产"/>
      <sheetName val="营业外支出审定"/>
      <sheetName val="营业外支出"/>
      <sheetName val="所得税"/>
      <sheetName val="Financ. Overview"/>
      <sheetName val="短期投资股票投资.dbf"/>
      <sheetName val="短期投资国债投资.dbf"/>
      <sheetName val="股票投资收益.dbf"/>
      <sheetName val="其他货币海通.dbf"/>
      <sheetName val="其他货币零领路.dbf"/>
      <sheetName val="投资收益债券.dbf"/>
      <sheetName val="信封寄出"/>
      <sheetName val="51182未达查验"/>
      <sheetName val="外币资金增减变动表"/>
      <sheetName val="户名"/>
      <sheetName val="主营业务收入明细表-1"/>
      <sheetName val="主营业务成本明细表-1"/>
      <sheetName val="Mp-team 1"/>
      <sheetName val="XL4Poppy"/>
      <sheetName val="_x005f_x0000__x005f_x0000__x005f_x0000__x005f_x0000__x0"/>
      <sheetName val="固定资产2001年折旧"/>
    </sheetNames>
    <sheetDataSet>
      <sheetData sheetId="0"/>
      <sheetData sheetId="1"/>
      <sheetData sheetId="2"/>
      <sheetData sheetId="3"/>
      <sheetData sheetId="4"/>
      <sheetData sheetId="5"/>
      <sheetData sheetId="6"/>
      <sheetData sheetId="7"/>
      <sheetData sheetId="8"/>
      <sheetData sheetId="9" refreshError="1"/>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程序表"/>
      <sheetName val="审定表"/>
      <sheetName val="明细表"/>
      <sheetName val="应交增值税明细表"/>
      <sheetName val="应交增值税销项税金测算表"/>
      <sheetName val="应交增值税进项税金测算表"/>
      <sheetName val="应交增值税进项税转出检查表"/>
      <sheetName val="营业税、消费税及附加税费测算表"/>
      <sheetName val="应缴土地使用税及房产税测算表"/>
      <sheetName val="土地增值税测算表"/>
      <sheetName val="资源税测算表"/>
      <sheetName val="其他代扣代缴税测算表"/>
      <sheetName val="其他税费测算表"/>
      <sheetName val="检查表"/>
      <sheetName val="披露表"/>
      <sheetName val="Sheet8"/>
      <sheetName val="56271-2"/>
      <sheetName val="企业表一"/>
      <sheetName val="M-5C"/>
      <sheetName val="M-5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19n"/>
      <sheetName val="基本信息"/>
      <sheetName val="应交税费程序表"/>
      <sheetName val="应交税费审计说明"/>
      <sheetName val="应交税费审定表"/>
      <sheetName val="应交税费审定表2"/>
      <sheetName val="应交税费明细表"/>
      <sheetName val="应交税费--增值税审定表"/>
      <sheetName val="应交税费--增值税明细表"/>
      <sheetName val="销项税金测算表（按照一般计税方法计税的部分）"/>
      <sheetName val="销项税额抵减测试表"/>
      <sheetName val="增值税进项税金测算表"/>
      <sheetName val="进项税转出检查表"/>
      <sheetName val="进项税明细表"/>
      <sheetName val="简易计税测试表"/>
      <sheetName val="转让金融商品应交增值税测试表"/>
      <sheetName val="待转销项税额测试表"/>
      <sheetName val="代扣代交增值税"/>
      <sheetName val="销项税额的测算表（按照简易计税方法缴纳的部分）"/>
      <sheetName val="增值税纳税申报表核对"/>
      <sheetName val="营业税、消费税及附加税费测算表"/>
      <sheetName val="Sheet2"/>
      <sheetName val="Sheet1"/>
      <sheetName val="应缴土地使用税及房产税测算表"/>
      <sheetName val="土地增值税测算表"/>
      <sheetName val="资源税测算表"/>
      <sheetName val="其他代扣代缴税测算表"/>
      <sheetName val="其他税费测算表"/>
      <sheetName val="应交所得税测算表"/>
      <sheetName val="应交所得税测算"/>
      <sheetName val="应交税费检查情况表"/>
      <sheetName val="披露表"/>
      <sheetName val="56271-2"/>
      <sheetName val="企业表一"/>
      <sheetName val="M-5C"/>
      <sheetName val="M-5A"/>
    </sheetNames>
    <sheetDataSet>
      <sheetData sheetId="0"/>
      <sheetData sheetId="1"/>
      <sheetData sheetId="2"/>
      <sheetData sheetId="3"/>
      <sheetData sheetId="4"/>
      <sheetData sheetId="5"/>
      <sheetData sheetId="6"/>
      <sheetData sheetId="7"/>
      <sheetData sheetId="8">
        <row r="16">
          <cell r="N16">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信息"/>
      <sheetName val="程序表"/>
      <sheetName val="Sheet2"/>
      <sheetName val="审计说明 "/>
      <sheetName val="审定表"/>
      <sheetName val="明细表"/>
      <sheetName val="截止测试"/>
      <sheetName val="查找未入账销售费用表"/>
      <sheetName val="检查情况表"/>
      <sheetName val="披露表"/>
      <sheetName val="预算实际对比表"/>
      <sheetName val="56271-2"/>
    </sheetNames>
    <sheetDataSet>
      <sheetData sheetId="0" refreshError="1"/>
      <sheetData sheetId="1" refreshError="1"/>
      <sheetData sheetId="2" refreshError="1"/>
      <sheetData sheetId="3" refreshError="1"/>
      <sheetData sheetId="4">
        <row r="13">
          <cell r="E13">
            <v>4566</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63894-1124-4B0A-9B50-3497C20235B5}">
  <sheetPr>
    <tabColor rgb="FFFFFF00"/>
  </sheetPr>
  <dimension ref="A1:J102"/>
  <sheetViews>
    <sheetView topLeftCell="A61" zoomScale="115" zoomScaleNormal="115" zoomScaleSheetLayoutView="100" workbookViewId="0">
      <selection activeCell="D73" sqref="D73"/>
    </sheetView>
  </sheetViews>
  <sheetFormatPr defaultColWidth="12" defaultRowHeight="12.75" x14ac:dyDescent="0.2"/>
  <cols>
    <col min="1" max="1" width="12" style="1"/>
    <col min="2" max="2" width="34.5" style="1" customWidth="1"/>
    <col min="3" max="3" width="12" style="1"/>
    <col min="4" max="4" width="22.5" style="1" customWidth="1"/>
    <col min="5" max="6" width="12" style="1"/>
    <col min="7" max="7" width="13.83203125" style="1" bestFit="1" customWidth="1"/>
    <col min="8" max="8" width="12" style="1"/>
    <col min="9" max="9" width="18.33203125" style="1" bestFit="1" customWidth="1"/>
    <col min="10" max="16384" width="12" style="1"/>
  </cols>
  <sheetData>
    <row r="1" spans="1:9" ht="24" customHeight="1" x14ac:dyDescent="0.3">
      <c r="A1" s="66" t="s">
        <v>0</v>
      </c>
      <c r="B1" s="67"/>
      <c r="C1" s="67"/>
      <c r="D1" s="67"/>
      <c r="E1" s="67"/>
      <c r="F1" s="67"/>
      <c r="G1" s="67"/>
      <c r="H1" s="67"/>
      <c r="I1" s="67"/>
    </row>
    <row r="2" spans="1:9" x14ac:dyDescent="0.2">
      <c r="A2" s="2"/>
      <c r="B2" s="2"/>
      <c r="C2" s="2"/>
      <c r="D2" s="2"/>
      <c r="E2" s="2"/>
      <c r="F2" s="2"/>
      <c r="G2" s="2"/>
      <c r="H2" s="2"/>
      <c r="I2" s="2"/>
    </row>
    <row r="3" spans="1:9" x14ac:dyDescent="0.2">
      <c r="A3" s="2"/>
      <c r="B3" s="2"/>
      <c r="C3" s="2"/>
      <c r="D3" s="2"/>
      <c r="E3" s="2"/>
      <c r="F3" s="3"/>
      <c r="G3" s="2"/>
      <c r="H3" s="2"/>
      <c r="I3" s="2"/>
    </row>
    <row r="4" spans="1:9" x14ac:dyDescent="0.2">
      <c r="A4" s="2"/>
      <c r="B4" s="2"/>
      <c r="C4" s="2"/>
      <c r="D4" s="2"/>
      <c r="E4" s="2"/>
      <c r="F4" s="4"/>
      <c r="G4" s="2"/>
      <c r="H4" s="2"/>
      <c r="I4" s="3"/>
    </row>
    <row r="5" spans="1:9" x14ac:dyDescent="0.2">
      <c r="A5" s="5" t="s">
        <v>1</v>
      </c>
      <c r="B5" s="6" t="s">
        <v>2</v>
      </c>
      <c r="C5" s="7"/>
      <c r="D5" s="8"/>
      <c r="E5" s="9"/>
      <c r="F5" s="9"/>
      <c r="G5" s="10"/>
    </row>
    <row r="6" spans="1:9" x14ac:dyDescent="0.2">
      <c r="A6" s="5"/>
      <c r="B6" s="11"/>
      <c r="C6" s="7"/>
      <c r="D6" s="8"/>
      <c r="E6" s="9"/>
      <c r="F6" s="9"/>
      <c r="G6" s="10"/>
    </row>
    <row r="7" spans="1:9" x14ac:dyDescent="0.2">
      <c r="A7" s="5" t="s">
        <v>3</v>
      </c>
      <c r="B7" s="6" t="s">
        <v>4</v>
      </c>
      <c r="C7" s="7"/>
      <c r="D7" s="8"/>
      <c r="E7" s="9"/>
      <c r="F7" s="9"/>
      <c r="G7" s="10"/>
    </row>
    <row r="8" spans="1:9" x14ac:dyDescent="0.2">
      <c r="A8" s="12" t="s">
        <v>5</v>
      </c>
      <c r="B8" s="1" t="s">
        <v>6</v>
      </c>
      <c r="C8" s="13"/>
      <c r="D8" s="14"/>
      <c r="E8" s="15"/>
      <c r="F8" s="15"/>
      <c r="G8" s="13"/>
    </row>
    <row r="9" spans="1:9" x14ac:dyDescent="0.2">
      <c r="A9" s="12"/>
      <c r="C9" s="13"/>
      <c r="D9" s="10"/>
      <c r="E9" s="16"/>
      <c r="F9" s="16"/>
      <c r="G9" s="13"/>
    </row>
    <row r="10" spans="1:9" x14ac:dyDescent="0.2">
      <c r="A10" s="12" t="s">
        <v>7</v>
      </c>
      <c r="B10" s="6" t="s">
        <v>8</v>
      </c>
      <c r="C10" s="8"/>
      <c r="D10" s="8"/>
      <c r="E10" s="17"/>
      <c r="F10" s="17"/>
      <c r="G10" s="15"/>
    </row>
    <row r="11" spans="1:9" x14ac:dyDescent="0.2">
      <c r="A11" s="12"/>
      <c r="B11" s="5"/>
      <c r="C11" s="13" t="s">
        <v>9</v>
      </c>
      <c r="D11" s="15">
        <v>10000000</v>
      </c>
      <c r="E11" s="8"/>
      <c r="F11" s="8"/>
      <c r="G11" s="15"/>
    </row>
    <row r="12" spans="1:9" x14ac:dyDescent="0.2">
      <c r="A12" s="12"/>
      <c r="B12" s="5"/>
      <c r="C12" s="13" t="s">
        <v>10</v>
      </c>
      <c r="D12" s="15">
        <f>D11*0.5%</f>
        <v>50000</v>
      </c>
      <c r="E12" s="10"/>
      <c r="F12" s="8"/>
      <c r="G12" s="15"/>
    </row>
    <row r="13" spans="1:9" x14ac:dyDescent="0.2">
      <c r="A13" s="12"/>
      <c r="B13" s="5"/>
      <c r="C13" s="13" t="s">
        <v>11</v>
      </c>
      <c r="D13" s="18">
        <v>100000</v>
      </c>
      <c r="E13" s="19"/>
      <c r="F13" s="19"/>
      <c r="G13" s="15"/>
    </row>
    <row r="14" spans="1:9" x14ac:dyDescent="0.2">
      <c r="A14" s="12"/>
      <c r="B14" s="5"/>
      <c r="C14" s="13" t="s">
        <v>12</v>
      </c>
      <c r="D14" s="10">
        <f>D13*60%</f>
        <v>60000</v>
      </c>
      <c r="E14" s="16"/>
      <c r="F14" s="16"/>
      <c r="G14" s="15"/>
    </row>
    <row r="15" spans="1:9" x14ac:dyDescent="0.2">
      <c r="A15" s="12"/>
      <c r="B15" s="5"/>
      <c r="C15" s="13" t="s">
        <v>13</v>
      </c>
      <c r="D15" s="14">
        <f>IF(D14&gt;D12,D13-D12,D13-D14)</f>
        <v>50000</v>
      </c>
      <c r="E15" s="15"/>
      <c r="F15" s="15"/>
      <c r="G15" s="10"/>
    </row>
    <row r="16" spans="1:9" x14ac:dyDescent="0.2">
      <c r="A16" s="12"/>
      <c r="B16" s="5"/>
      <c r="C16" s="7"/>
      <c r="D16" s="8"/>
      <c r="E16" s="9"/>
      <c r="F16" s="9"/>
      <c r="G16" s="10"/>
    </row>
    <row r="17" spans="1:8" x14ac:dyDescent="0.2">
      <c r="A17" s="20" t="s">
        <v>14</v>
      </c>
      <c r="B17" s="6" t="s">
        <v>15</v>
      </c>
      <c r="C17" s="13"/>
      <c r="D17" s="15"/>
      <c r="E17" s="15"/>
      <c r="F17" s="15"/>
      <c r="G17" s="15"/>
    </row>
    <row r="18" spans="1:8" x14ac:dyDescent="0.2">
      <c r="A18" s="12"/>
      <c r="B18" s="5"/>
      <c r="C18" s="13" t="s">
        <v>9</v>
      </c>
      <c r="D18" s="15">
        <f>D11</f>
        <v>10000000</v>
      </c>
      <c r="E18" s="8"/>
      <c r="F18" s="8"/>
      <c r="G18" s="15"/>
    </row>
    <row r="19" spans="1:8" x14ac:dyDescent="0.2">
      <c r="A19" s="12"/>
      <c r="B19" s="5"/>
      <c r="C19" s="13" t="s">
        <v>16</v>
      </c>
      <c r="D19" s="15">
        <f>ROUND(D18*15%,2)</f>
        <v>1500000</v>
      </c>
      <c r="E19" s="10"/>
      <c r="F19" s="10"/>
      <c r="G19" s="15"/>
    </row>
    <row r="20" spans="1:8" x14ac:dyDescent="0.2">
      <c r="A20" s="12"/>
      <c r="B20" s="5"/>
      <c r="C20" s="13" t="s">
        <v>11</v>
      </c>
      <c r="D20" s="10"/>
      <c r="E20" s="19"/>
      <c r="F20" s="19"/>
      <c r="G20" s="21"/>
      <c r="H20" s="22"/>
    </row>
    <row r="21" spans="1:8" x14ac:dyDescent="0.2">
      <c r="A21" s="12"/>
      <c r="B21" s="5"/>
      <c r="C21" s="13" t="s">
        <v>13</v>
      </c>
      <c r="D21" s="14">
        <f>IF(D19&gt;D20,0,D20-D19)</f>
        <v>0</v>
      </c>
      <c r="E21" s="15"/>
      <c r="F21" s="15"/>
      <c r="G21" s="10"/>
    </row>
    <row r="22" spans="1:8" x14ac:dyDescent="0.2">
      <c r="A22" s="12"/>
      <c r="B22" s="5"/>
      <c r="C22" s="23"/>
      <c r="D22" s="24"/>
      <c r="E22" s="25"/>
      <c r="F22" s="25"/>
      <c r="G22" s="24"/>
    </row>
    <row r="23" spans="1:8" x14ac:dyDescent="0.2">
      <c r="A23" s="12" t="s">
        <v>17</v>
      </c>
      <c r="B23" s="26" t="s">
        <v>18</v>
      </c>
      <c r="C23" s="13"/>
      <c r="D23" s="10"/>
      <c r="E23" s="10"/>
      <c r="F23" s="10"/>
      <c r="G23" s="15"/>
    </row>
    <row r="24" spans="1:8" ht="14.25" x14ac:dyDescent="0.2">
      <c r="A24" s="12"/>
      <c r="B24" s="27" t="s">
        <v>19</v>
      </c>
      <c r="C24" s="13"/>
      <c r="D24" s="10"/>
      <c r="E24" s="10"/>
      <c r="F24" s="10"/>
      <c r="G24" s="15"/>
    </row>
    <row r="25" spans="1:8" x14ac:dyDescent="0.2">
      <c r="A25" s="12"/>
      <c r="B25" s="6"/>
      <c r="C25" s="13" t="s">
        <v>20</v>
      </c>
      <c r="D25" s="10"/>
      <c r="E25" s="10"/>
      <c r="F25" s="10"/>
      <c r="G25" s="15"/>
    </row>
    <row r="26" spans="1:8" x14ac:dyDescent="0.2">
      <c r="A26" s="12"/>
      <c r="B26" s="6"/>
      <c r="C26" s="13" t="s">
        <v>21</v>
      </c>
      <c r="D26" s="10"/>
      <c r="E26" s="8"/>
      <c r="F26" s="8"/>
      <c r="G26" s="15"/>
    </row>
    <row r="27" spans="1:8" x14ac:dyDescent="0.2">
      <c r="A27" s="12"/>
      <c r="B27" s="6"/>
      <c r="C27" s="13" t="s">
        <v>22</v>
      </c>
      <c r="D27" s="28">
        <f>D25-D26</f>
        <v>0</v>
      </c>
      <c r="E27" s="8"/>
      <c r="F27" s="8"/>
      <c r="G27" s="15"/>
    </row>
    <row r="28" spans="1:8" x14ac:dyDescent="0.2">
      <c r="A28" s="12"/>
      <c r="B28" s="6"/>
      <c r="C28" s="13"/>
      <c r="D28" s="10"/>
      <c r="E28" s="10"/>
      <c r="F28" s="10"/>
      <c r="G28" s="15"/>
    </row>
    <row r="29" spans="1:8" ht="14.25" x14ac:dyDescent="0.2">
      <c r="A29" s="12"/>
      <c r="B29" s="27" t="s">
        <v>23</v>
      </c>
      <c r="C29" s="13"/>
      <c r="D29" s="10"/>
      <c r="E29" s="10"/>
      <c r="F29" s="10"/>
      <c r="G29" s="15"/>
    </row>
    <row r="30" spans="1:8" x14ac:dyDescent="0.2">
      <c r="A30" s="12"/>
      <c r="B30" s="6"/>
      <c r="C30" s="13" t="s">
        <v>24</v>
      </c>
      <c r="D30" s="10">
        <f>D26</f>
        <v>0</v>
      </c>
      <c r="E30" s="10" t="s">
        <v>25</v>
      </c>
      <c r="F30" s="10"/>
      <c r="G30" s="15"/>
    </row>
    <row r="31" spans="1:8" x14ac:dyDescent="0.2">
      <c r="A31" s="12"/>
      <c r="B31" s="6"/>
      <c r="C31" s="13" t="s">
        <v>26</v>
      </c>
      <c r="D31" s="10">
        <f>ROUND(D30*0.14,2)</f>
        <v>0</v>
      </c>
      <c r="E31" s="10" t="s">
        <v>27</v>
      </c>
      <c r="F31" s="29"/>
      <c r="G31" s="15"/>
    </row>
    <row r="32" spans="1:8" x14ac:dyDescent="0.2">
      <c r="A32" s="12"/>
      <c r="B32" s="6"/>
      <c r="C32" s="13" t="s">
        <v>28</v>
      </c>
      <c r="D32" s="10"/>
      <c r="E32" s="10"/>
      <c r="F32" s="29"/>
      <c r="G32" s="15"/>
    </row>
    <row r="33" spans="1:7" x14ac:dyDescent="0.2">
      <c r="A33" s="12"/>
      <c r="B33" s="6"/>
      <c r="C33" s="13" t="s">
        <v>29</v>
      </c>
      <c r="D33" s="10"/>
      <c r="E33" s="15"/>
      <c r="F33" s="29"/>
      <c r="G33" s="15"/>
    </row>
    <row r="34" spans="1:7" x14ac:dyDescent="0.2">
      <c r="A34" s="12"/>
      <c r="B34" s="6"/>
      <c r="C34" s="13" t="s">
        <v>30</v>
      </c>
      <c r="D34" s="14">
        <f>IF(D33&gt;D31,D33-D31,0)+IF(D32&gt;D33,D32-D33,0)</f>
        <v>0</v>
      </c>
      <c r="E34" s="15"/>
      <c r="F34" s="29"/>
      <c r="G34" s="15"/>
    </row>
    <row r="35" spans="1:7" x14ac:dyDescent="0.2">
      <c r="A35" s="12"/>
      <c r="B35" s="6"/>
      <c r="C35" s="13"/>
      <c r="D35" s="10"/>
      <c r="E35" s="15"/>
      <c r="F35" s="15"/>
      <c r="G35" s="15"/>
    </row>
    <row r="36" spans="1:7" ht="14.25" x14ac:dyDescent="0.2">
      <c r="A36" s="12"/>
      <c r="B36" s="27" t="s">
        <v>31</v>
      </c>
      <c r="C36" s="13"/>
      <c r="D36" s="10"/>
      <c r="E36" s="15"/>
      <c r="F36" s="15"/>
      <c r="G36" s="15"/>
    </row>
    <row r="37" spans="1:7" x14ac:dyDescent="0.2">
      <c r="A37" s="12"/>
      <c r="B37" s="6"/>
      <c r="C37" s="13" t="s">
        <v>32</v>
      </c>
      <c r="D37" s="10">
        <f>D30</f>
        <v>0</v>
      </c>
      <c r="E37" s="10" t="s">
        <v>25</v>
      </c>
      <c r="F37" s="10"/>
      <c r="G37" s="15"/>
    </row>
    <row r="38" spans="1:7" x14ac:dyDescent="0.2">
      <c r="A38" s="12"/>
      <c r="B38" s="6"/>
      <c r="C38" s="13" t="s">
        <v>33</v>
      </c>
      <c r="D38" s="10">
        <f>ROUND(D37*0.08,2)</f>
        <v>0</v>
      </c>
      <c r="E38" s="10" t="s">
        <v>34</v>
      </c>
      <c r="F38" s="10"/>
      <c r="G38" s="15"/>
    </row>
    <row r="39" spans="1:7" x14ac:dyDescent="0.2">
      <c r="A39" s="12"/>
      <c r="B39" s="6"/>
      <c r="C39" s="13" t="s">
        <v>35</v>
      </c>
      <c r="D39" s="10"/>
      <c r="E39" s="10"/>
      <c r="F39" s="10"/>
      <c r="G39" s="15"/>
    </row>
    <row r="40" spans="1:7" x14ac:dyDescent="0.2">
      <c r="A40" s="12"/>
      <c r="B40" s="6"/>
      <c r="C40" s="13" t="s">
        <v>36</v>
      </c>
      <c r="D40" s="10">
        <f>D39</f>
        <v>0</v>
      </c>
      <c r="E40" s="15"/>
      <c r="F40" s="15"/>
      <c r="G40" s="15"/>
    </row>
    <row r="41" spans="1:7" x14ac:dyDescent="0.2">
      <c r="A41" s="12"/>
      <c r="B41" s="6"/>
      <c r="C41" s="13" t="s">
        <v>22</v>
      </c>
      <c r="D41" s="14">
        <f>IF(D40&gt;D38,D40-D38,0)+IF(D39&gt;D40,D39-D40,0)</f>
        <v>0</v>
      </c>
      <c r="E41" s="15"/>
      <c r="F41" s="15"/>
      <c r="G41" s="15"/>
    </row>
    <row r="42" spans="1:7" x14ac:dyDescent="0.2">
      <c r="A42" s="12"/>
      <c r="B42" s="6"/>
      <c r="C42" s="13"/>
      <c r="D42" s="10"/>
      <c r="E42" s="15"/>
      <c r="F42" s="15"/>
      <c r="G42" s="15"/>
    </row>
    <row r="43" spans="1:7" ht="14.25" x14ac:dyDescent="0.2">
      <c r="A43" s="12"/>
      <c r="B43" s="27" t="s">
        <v>37</v>
      </c>
      <c r="C43" s="13"/>
      <c r="D43" s="10"/>
      <c r="E43" s="15"/>
      <c r="F43" s="15"/>
      <c r="G43" s="15"/>
    </row>
    <row r="44" spans="1:7" x14ac:dyDescent="0.2">
      <c r="A44" s="12"/>
      <c r="B44" s="6"/>
      <c r="C44" s="13" t="s">
        <v>32</v>
      </c>
      <c r="D44" s="10">
        <f>D37</f>
        <v>0</v>
      </c>
      <c r="E44" s="15"/>
      <c r="F44" s="15"/>
      <c r="G44" s="15"/>
    </row>
    <row r="45" spans="1:7" x14ac:dyDescent="0.2">
      <c r="A45" s="12"/>
      <c r="B45" s="6"/>
      <c r="C45" s="13" t="s">
        <v>38</v>
      </c>
      <c r="D45" s="10">
        <f>D44*2%</f>
        <v>0</v>
      </c>
      <c r="E45" s="15"/>
      <c r="F45" s="15"/>
      <c r="G45" s="15"/>
    </row>
    <row r="46" spans="1:7" x14ac:dyDescent="0.2">
      <c r="A46" s="12"/>
      <c r="B46" s="6"/>
      <c r="C46" s="13" t="s">
        <v>39</v>
      </c>
      <c r="D46" s="10"/>
      <c r="E46" s="15"/>
      <c r="F46" s="15"/>
      <c r="G46" s="15"/>
    </row>
    <row r="47" spans="1:7" x14ac:dyDescent="0.2">
      <c r="A47" s="12"/>
      <c r="B47" s="6"/>
      <c r="C47" s="13" t="s">
        <v>40</v>
      </c>
      <c r="D47" s="10"/>
      <c r="E47" s="15"/>
      <c r="F47" s="15"/>
      <c r="G47" s="15"/>
    </row>
    <row r="48" spans="1:7" x14ac:dyDescent="0.2">
      <c r="A48" s="12"/>
      <c r="B48" s="6"/>
      <c r="C48" s="13" t="s">
        <v>22</v>
      </c>
      <c r="D48" s="14">
        <f>IF(D47&gt;D45,D47-D45,0)+IF(D46&gt;D47,D46-D47,0)</f>
        <v>0</v>
      </c>
      <c r="E48" s="15"/>
      <c r="F48" s="15"/>
      <c r="G48" s="15"/>
    </row>
    <row r="49" spans="1:10" x14ac:dyDescent="0.2">
      <c r="A49" s="12"/>
      <c r="B49" s="6"/>
      <c r="C49" s="13"/>
      <c r="D49" s="10"/>
      <c r="E49" s="15"/>
      <c r="F49" s="15"/>
      <c r="G49" s="15"/>
    </row>
    <row r="50" spans="1:10" ht="15" x14ac:dyDescent="0.2">
      <c r="A50" s="20" t="s">
        <v>41</v>
      </c>
      <c r="B50" s="30" t="s">
        <v>42</v>
      </c>
      <c r="C50" s="23"/>
      <c r="D50" s="24"/>
      <c r="E50" s="25"/>
      <c r="F50" s="25"/>
      <c r="G50" s="25"/>
    </row>
    <row r="51" spans="1:10" x14ac:dyDescent="0.2">
      <c r="A51" s="12"/>
      <c r="B51" s="26"/>
      <c r="C51" s="31" t="s">
        <v>43</v>
      </c>
      <c r="D51" s="14"/>
      <c r="E51" s="25"/>
      <c r="F51" s="25"/>
      <c r="G51" s="25"/>
    </row>
    <row r="52" spans="1:10" x14ac:dyDescent="0.2">
      <c r="A52" s="12"/>
      <c r="B52" s="6"/>
      <c r="C52" s="23"/>
      <c r="D52" s="24"/>
      <c r="E52" s="25"/>
      <c r="F52" s="25"/>
      <c r="G52" s="25"/>
    </row>
    <row r="53" spans="1:10" x14ac:dyDescent="0.2">
      <c r="A53" s="20" t="s">
        <v>44</v>
      </c>
      <c r="B53" s="26" t="s">
        <v>45</v>
      </c>
      <c r="C53" s="23"/>
      <c r="D53" s="24"/>
      <c r="E53" s="25"/>
      <c r="F53" s="25"/>
      <c r="G53" s="25"/>
    </row>
    <row r="54" spans="1:10" x14ac:dyDescent="0.2">
      <c r="A54" s="12"/>
      <c r="B54" s="6"/>
      <c r="C54" s="32" t="s">
        <v>46</v>
      </c>
      <c r="D54" s="10"/>
      <c r="E54" s="15"/>
      <c r="F54" s="15"/>
      <c r="G54" s="15"/>
    </row>
    <row r="55" spans="1:10" x14ac:dyDescent="0.2">
      <c r="A55" s="12"/>
      <c r="B55" s="6"/>
      <c r="C55" s="32" t="s">
        <v>47</v>
      </c>
      <c r="D55" s="10"/>
      <c r="E55" s="10"/>
      <c r="F55" s="10"/>
      <c r="G55" s="15"/>
    </row>
    <row r="56" spans="1:10" x14ac:dyDescent="0.2">
      <c r="A56" s="12"/>
      <c r="B56" s="6"/>
      <c r="C56" s="32" t="s">
        <v>48</v>
      </c>
      <c r="D56" s="10">
        <f>D54*12%+D55</f>
        <v>0</v>
      </c>
      <c r="E56" s="15"/>
      <c r="F56" s="15"/>
      <c r="G56" s="15"/>
    </row>
    <row r="57" spans="1:10" x14ac:dyDescent="0.2">
      <c r="A57" s="12"/>
      <c r="B57" s="6"/>
      <c r="C57" s="32" t="s">
        <v>49</v>
      </c>
      <c r="D57" s="10"/>
      <c r="E57" s="10"/>
      <c r="F57" s="10"/>
      <c r="G57" s="15"/>
    </row>
    <row r="58" spans="1:10" x14ac:dyDescent="0.2">
      <c r="A58" s="12"/>
      <c r="B58" s="6"/>
      <c r="C58" s="32" t="s">
        <v>22</v>
      </c>
      <c r="D58" s="14">
        <f>IF(D56&gt;=D57,0,D57-D56)</f>
        <v>0</v>
      </c>
      <c r="E58" s="10"/>
      <c r="F58" s="10"/>
      <c r="G58" s="15"/>
    </row>
    <row r="59" spans="1:10" x14ac:dyDescent="0.2">
      <c r="A59" s="12"/>
      <c r="B59" s="6"/>
      <c r="C59" s="13"/>
      <c r="D59" s="15"/>
      <c r="E59" s="15"/>
      <c r="F59" s="15"/>
      <c r="G59" s="15"/>
    </row>
    <row r="60" spans="1:10" x14ac:dyDescent="0.2">
      <c r="A60" s="12"/>
      <c r="B60" s="6"/>
      <c r="C60" s="13"/>
      <c r="D60" s="15"/>
      <c r="E60" s="15"/>
      <c r="F60" s="15"/>
      <c r="G60" s="15"/>
    </row>
    <row r="61" spans="1:10" x14ac:dyDescent="0.2">
      <c r="A61" s="20" t="s">
        <v>50</v>
      </c>
      <c r="B61" s="6" t="s">
        <v>51</v>
      </c>
      <c r="C61" s="8"/>
      <c r="E61" s="33"/>
      <c r="F61" s="15"/>
      <c r="G61" s="15"/>
    </row>
    <row r="62" spans="1:10" x14ac:dyDescent="0.2">
      <c r="A62" s="12"/>
      <c r="B62" s="8"/>
      <c r="C62" s="34" t="s">
        <v>22</v>
      </c>
      <c r="D62" s="14">
        <v>0</v>
      </c>
      <c r="E62" s="15"/>
      <c r="F62" s="15"/>
      <c r="G62" s="15"/>
    </row>
    <row r="63" spans="1:10" x14ac:dyDescent="0.2">
      <c r="A63" s="12"/>
      <c r="B63" s="26"/>
      <c r="C63" s="8"/>
      <c r="D63" s="25"/>
      <c r="E63" s="15"/>
      <c r="F63" s="15"/>
      <c r="G63" s="15"/>
    </row>
    <row r="64" spans="1:10" x14ac:dyDescent="0.2">
      <c r="A64" s="35"/>
      <c r="B64" s="35"/>
      <c r="C64" s="36" t="s">
        <v>52</v>
      </c>
      <c r="D64" s="14">
        <f>D8+D15+D21+D27+D34+D41+D48+D51+D58+D62</f>
        <v>50000</v>
      </c>
      <c r="E64" s="15"/>
      <c r="F64" s="15"/>
      <c r="G64" s="35"/>
      <c r="J64" s="37"/>
    </row>
    <row r="65" spans="1:10" x14ac:dyDescent="0.2">
      <c r="A65" s="15"/>
      <c r="B65" s="35"/>
      <c r="C65" s="15"/>
      <c r="D65" s="35"/>
      <c r="E65" s="15"/>
      <c r="F65" s="15"/>
      <c r="G65" s="35"/>
    </row>
    <row r="66" spans="1:10" x14ac:dyDescent="0.2">
      <c r="A66" s="13" t="s">
        <v>53</v>
      </c>
      <c r="B66" s="35" t="s">
        <v>54</v>
      </c>
      <c r="C66" s="15"/>
      <c r="D66" s="35"/>
      <c r="E66" s="15"/>
      <c r="F66" s="15"/>
      <c r="G66" s="35"/>
    </row>
    <row r="67" spans="1:10" x14ac:dyDescent="0.2">
      <c r="A67" s="12" t="s">
        <v>5</v>
      </c>
      <c r="B67" s="6"/>
      <c r="C67" s="13"/>
      <c r="D67" s="15"/>
      <c r="E67" s="15"/>
      <c r="F67" s="15"/>
      <c r="G67" s="35"/>
    </row>
    <row r="68" spans="1:10" x14ac:dyDescent="0.2">
      <c r="A68" s="15"/>
      <c r="B68" s="26" t="s">
        <v>55</v>
      </c>
      <c r="C68" s="13"/>
      <c r="D68" s="25"/>
      <c r="E68" s="15"/>
      <c r="F68" s="15"/>
      <c r="G68" s="35"/>
    </row>
    <row r="69" spans="1:10" x14ac:dyDescent="0.2">
      <c r="A69" s="15"/>
      <c r="B69" s="35"/>
      <c r="C69" s="13" t="s">
        <v>56</v>
      </c>
      <c r="D69" s="14">
        <f>D68</f>
        <v>0</v>
      </c>
      <c r="E69" s="15"/>
      <c r="F69" s="15"/>
      <c r="G69" s="35"/>
    </row>
    <row r="70" spans="1:10" x14ac:dyDescent="0.2">
      <c r="A70" s="15"/>
      <c r="B70" s="35"/>
      <c r="C70" s="13"/>
      <c r="D70" s="35"/>
      <c r="E70" s="15"/>
      <c r="F70" s="15"/>
      <c r="G70" s="35"/>
    </row>
    <row r="71" spans="1:10" x14ac:dyDescent="0.2">
      <c r="A71" s="15"/>
      <c r="B71" s="35"/>
      <c r="C71" s="13"/>
      <c r="D71" s="15"/>
      <c r="E71" s="13"/>
      <c r="F71" s="13"/>
      <c r="G71" s="13"/>
    </row>
    <row r="72" spans="1:10" x14ac:dyDescent="0.2">
      <c r="A72" s="20" t="s">
        <v>61</v>
      </c>
      <c r="B72" s="39" t="s">
        <v>102</v>
      </c>
      <c r="C72" s="13"/>
      <c r="D72" s="38"/>
      <c r="E72" s="13"/>
      <c r="F72" s="13"/>
      <c r="G72" s="13"/>
    </row>
    <row r="73" spans="1:10" x14ac:dyDescent="0.2">
      <c r="A73" s="15"/>
      <c r="B73" s="35"/>
      <c r="C73" s="63" t="s">
        <v>103</v>
      </c>
      <c r="D73" s="15">
        <v>100000</v>
      </c>
      <c r="E73" s="13"/>
      <c r="F73" s="13"/>
      <c r="G73" s="13"/>
    </row>
    <row r="74" spans="1:10" x14ac:dyDescent="0.2">
      <c r="A74" s="15"/>
      <c r="B74" s="35"/>
      <c r="C74" s="13" t="s">
        <v>56</v>
      </c>
      <c r="D74" s="14">
        <f>D73</f>
        <v>100000</v>
      </c>
      <c r="E74" s="13"/>
      <c r="F74" s="13"/>
      <c r="G74" s="13"/>
    </row>
    <row r="75" spans="1:10" x14ac:dyDescent="0.2">
      <c r="A75" s="12"/>
      <c r="B75" s="35"/>
      <c r="C75" s="13"/>
      <c r="D75" s="35"/>
      <c r="E75" s="13"/>
      <c r="F75" s="13"/>
      <c r="G75" s="13"/>
    </row>
    <row r="76" spans="1:10" x14ac:dyDescent="0.2">
      <c r="A76" s="15"/>
      <c r="B76" s="35"/>
      <c r="C76" s="13"/>
      <c r="D76" s="38"/>
      <c r="E76" s="13"/>
      <c r="F76" s="13"/>
      <c r="G76" s="13"/>
    </row>
    <row r="77" spans="1:10" x14ac:dyDescent="0.2">
      <c r="A77" s="15"/>
      <c r="B77" s="35"/>
      <c r="C77" s="13"/>
      <c r="D77" s="33"/>
      <c r="E77" s="13"/>
      <c r="F77" s="13"/>
      <c r="G77" s="13"/>
    </row>
    <row r="78" spans="1:10" x14ac:dyDescent="0.2">
      <c r="A78" s="15"/>
      <c r="B78" s="35"/>
      <c r="C78" s="13"/>
      <c r="D78" s="33"/>
      <c r="E78" s="13"/>
      <c r="F78" s="13"/>
      <c r="G78" s="13"/>
    </row>
    <row r="79" spans="1:10" x14ac:dyDescent="0.2">
      <c r="A79" s="15"/>
      <c r="B79" s="35"/>
      <c r="C79" s="36" t="s">
        <v>57</v>
      </c>
      <c r="D79" s="14">
        <f>D69+D74</f>
        <v>100000</v>
      </c>
      <c r="E79" s="15"/>
      <c r="F79" s="15"/>
      <c r="G79" s="35"/>
      <c r="J79" s="37"/>
    </row>
    <row r="80" spans="1:10" x14ac:dyDescent="0.2">
      <c r="A80" s="15"/>
      <c r="B80" s="35"/>
      <c r="C80" s="15"/>
      <c r="D80" s="35"/>
      <c r="E80" s="15"/>
      <c r="F80" s="15"/>
      <c r="G80" s="35"/>
    </row>
    <row r="81" spans="1:7" x14ac:dyDescent="0.2">
      <c r="A81" s="15"/>
      <c r="B81" s="35"/>
      <c r="C81" s="15"/>
      <c r="D81" s="35"/>
      <c r="E81" s="15"/>
      <c r="F81" s="15"/>
      <c r="G81" s="35"/>
    </row>
    <row r="82" spans="1:7" x14ac:dyDescent="0.2">
      <c r="A82" s="13" t="s">
        <v>58</v>
      </c>
      <c r="B82" s="39" t="s">
        <v>59</v>
      </c>
      <c r="C82" s="15"/>
      <c r="D82" s="35"/>
      <c r="E82" s="15"/>
      <c r="F82" s="15"/>
      <c r="G82" s="35"/>
    </row>
    <row r="83" spans="1:7" x14ac:dyDescent="0.2">
      <c r="A83" s="15"/>
      <c r="B83" s="35"/>
      <c r="C83" s="15"/>
      <c r="D83" s="35"/>
      <c r="E83" s="15"/>
      <c r="F83" s="15"/>
      <c r="G83" s="35"/>
    </row>
    <row r="84" spans="1:7" x14ac:dyDescent="0.2">
      <c r="A84" s="12" t="s">
        <v>5</v>
      </c>
      <c r="B84" s="26" t="s">
        <v>60</v>
      </c>
      <c r="C84" s="15"/>
      <c r="D84" s="35"/>
      <c r="E84" s="15"/>
      <c r="F84" s="15"/>
      <c r="G84" s="35"/>
    </row>
    <row r="85" spans="1:7" x14ac:dyDescent="0.2">
      <c r="A85" s="12"/>
      <c r="B85" s="6"/>
      <c r="C85" s="21" t="s">
        <v>56</v>
      </c>
      <c r="D85" s="14"/>
      <c r="E85" s="15"/>
      <c r="F85" s="15"/>
      <c r="G85" s="35"/>
    </row>
    <row r="86" spans="1:7" x14ac:dyDescent="0.2">
      <c r="A86" s="12"/>
      <c r="B86" s="6"/>
      <c r="C86" s="15"/>
      <c r="D86" s="35"/>
      <c r="E86" s="15"/>
      <c r="F86" s="15"/>
      <c r="G86" s="35"/>
    </row>
    <row r="87" spans="1:7" x14ac:dyDescent="0.2">
      <c r="A87" s="20" t="s">
        <v>61</v>
      </c>
      <c r="B87" s="26" t="s">
        <v>62</v>
      </c>
      <c r="C87" s="15"/>
      <c r="D87" s="35"/>
      <c r="E87" s="15"/>
      <c r="F87" s="15"/>
      <c r="G87" s="35"/>
    </row>
    <row r="88" spans="1:7" x14ac:dyDescent="0.2">
      <c r="A88" s="20"/>
      <c r="B88" s="26"/>
      <c r="C88" s="32" t="s">
        <v>63</v>
      </c>
      <c r="D88" s="33"/>
      <c r="E88" s="15"/>
      <c r="F88" s="15"/>
      <c r="G88" s="35"/>
    </row>
    <row r="89" spans="1:7" x14ac:dyDescent="0.2">
      <c r="A89" s="20"/>
      <c r="B89" s="26"/>
      <c r="C89" s="32" t="s">
        <v>64</v>
      </c>
      <c r="D89" s="40">
        <v>0.75</v>
      </c>
      <c r="E89" s="41" t="s">
        <v>65</v>
      </c>
      <c r="F89" s="15"/>
      <c r="G89" s="35"/>
    </row>
    <row r="90" spans="1:7" x14ac:dyDescent="0.2">
      <c r="A90" s="20"/>
      <c r="B90" s="26"/>
      <c r="C90" s="21" t="s">
        <v>56</v>
      </c>
      <c r="D90" s="14">
        <f>D88*D89</f>
        <v>0</v>
      </c>
      <c r="E90" s="15"/>
      <c r="F90" s="15"/>
      <c r="G90" s="35"/>
    </row>
    <row r="91" spans="1:7" x14ac:dyDescent="0.2">
      <c r="A91" s="12"/>
      <c r="B91" s="6"/>
      <c r="C91" s="15"/>
      <c r="D91" s="35"/>
      <c r="E91" s="15"/>
      <c r="F91" s="15"/>
      <c r="G91" s="35"/>
    </row>
    <row r="92" spans="1:7" x14ac:dyDescent="0.2">
      <c r="A92" s="20" t="s">
        <v>14</v>
      </c>
      <c r="B92" s="26" t="s">
        <v>66</v>
      </c>
      <c r="C92" s="15"/>
      <c r="D92" s="35"/>
      <c r="E92" s="15"/>
      <c r="F92" s="15"/>
      <c r="G92" s="35"/>
    </row>
    <row r="93" spans="1:7" x14ac:dyDescent="0.2">
      <c r="A93" s="12"/>
      <c r="B93" s="6"/>
      <c r="C93" s="21" t="s">
        <v>56</v>
      </c>
      <c r="D93" s="14"/>
      <c r="E93" s="15"/>
      <c r="F93" s="15"/>
      <c r="G93" s="35"/>
    </row>
    <row r="94" spans="1:7" x14ac:dyDescent="0.2">
      <c r="A94" s="15"/>
      <c r="B94" s="6"/>
      <c r="C94" s="15"/>
      <c r="D94" s="35"/>
      <c r="E94" s="15"/>
      <c r="F94" s="15"/>
      <c r="G94" s="35"/>
    </row>
    <row r="95" spans="1:7" x14ac:dyDescent="0.2">
      <c r="A95" s="15"/>
      <c r="B95" s="35"/>
      <c r="C95" s="42" t="s">
        <v>67</v>
      </c>
      <c r="D95" s="14">
        <f>D85+D90+D93</f>
        <v>0</v>
      </c>
      <c r="E95" s="15"/>
      <c r="F95" s="15"/>
      <c r="G95" s="35"/>
    </row>
    <row r="97" spans="1:4" x14ac:dyDescent="0.2">
      <c r="A97" s="5" t="s">
        <v>68</v>
      </c>
      <c r="B97" s="1" t="s">
        <v>69</v>
      </c>
    </row>
    <row r="98" spans="1:4" x14ac:dyDescent="0.2">
      <c r="C98" s="43" t="s">
        <v>56</v>
      </c>
      <c r="D98" s="14"/>
    </row>
    <row r="101" spans="1:4" x14ac:dyDescent="0.2">
      <c r="A101" s="5" t="s">
        <v>70</v>
      </c>
      <c r="B101" s="43" t="s">
        <v>71</v>
      </c>
    </row>
    <row r="102" spans="1:4" x14ac:dyDescent="0.2">
      <c r="C102" s="44" t="s">
        <v>72</v>
      </c>
      <c r="D102" s="14"/>
    </row>
  </sheetData>
  <mergeCells count="1">
    <mergeCell ref="A1:I1"/>
  </mergeCells>
  <phoneticPr fontId="3" type="noConversion"/>
  <pageMargins left="0.70866141732283472" right="0.70866141732283472" top="0.74803149606299213" bottom="0.74803149606299213" header="0.31496062992125984" footer="0.31496062992125984"/>
  <pageSetup paperSize="9" scale="76" orientation="portrait" r:id="rId1"/>
  <headerFooter>
    <oddFooter>第 &amp;P 页，共 &amp;N 页</oddFooter>
  </headerFooter>
  <rowBreaks count="1" manualBreakCount="1">
    <brk id="6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42DEF-8B86-4EB5-94B2-686E8DD8A818}">
  <sheetPr>
    <tabColor rgb="FFFFFF00"/>
  </sheetPr>
  <dimension ref="A1:D79"/>
  <sheetViews>
    <sheetView topLeftCell="A71" workbookViewId="0">
      <selection activeCell="B76" sqref="B76"/>
    </sheetView>
  </sheetViews>
  <sheetFormatPr defaultRowHeight="14.25" x14ac:dyDescent="0.2"/>
  <cols>
    <col min="1" max="1" width="76.6640625" style="45" customWidth="1"/>
    <col min="2" max="2" width="33.83203125" style="45" customWidth="1"/>
    <col min="3" max="6" width="24" style="45" customWidth="1"/>
    <col min="7" max="16384" width="9.33203125" style="45"/>
  </cols>
  <sheetData>
    <row r="1" spans="1:4" ht="25.5" x14ac:dyDescent="0.35">
      <c r="A1" s="68" t="s">
        <v>73</v>
      </c>
      <c r="B1" s="68"/>
      <c r="C1" s="68"/>
      <c r="D1" s="68"/>
    </row>
    <row r="3" spans="1:4" ht="20.25" x14ac:dyDescent="0.3">
      <c r="A3" s="46" t="s">
        <v>74</v>
      </c>
    </row>
    <row r="5" spans="1:4" ht="20.25" x14ac:dyDescent="0.3">
      <c r="A5" s="46" t="s">
        <v>75</v>
      </c>
      <c r="B5" s="47"/>
      <c r="C5" s="47"/>
      <c r="D5" s="48"/>
    </row>
    <row r="6" spans="1:4" ht="20.25" x14ac:dyDescent="0.3">
      <c r="A6" s="47"/>
      <c r="B6" s="47"/>
      <c r="C6" s="47"/>
      <c r="D6" s="48"/>
    </row>
    <row r="7" spans="1:4" ht="20.25" x14ac:dyDescent="0.3">
      <c r="A7" s="49" t="s">
        <v>76</v>
      </c>
      <c r="B7" s="49" t="s">
        <v>77</v>
      </c>
      <c r="C7" s="47"/>
      <c r="D7" s="48"/>
    </row>
    <row r="8" spans="1:4" ht="20.25" x14ac:dyDescent="0.3">
      <c r="A8" s="50" t="s">
        <v>78</v>
      </c>
      <c r="B8" s="51">
        <v>-1000000</v>
      </c>
      <c r="C8" s="47"/>
      <c r="D8" s="48"/>
    </row>
    <row r="9" spans="1:4" ht="20.25" x14ac:dyDescent="0.3">
      <c r="A9" s="50" t="s">
        <v>79</v>
      </c>
      <c r="B9" s="51">
        <f>所得税调整事项!$D$8</f>
        <v>0</v>
      </c>
      <c r="C9" s="47"/>
      <c r="D9" s="48"/>
    </row>
    <row r="10" spans="1:4" ht="20.25" x14ac:dyDescent="0.3">
      <c r="A10" s="50" t="s">
        <v>80</v>
      </c>
      <c r="B10" s="51">
        <f>所得税调整事项!$D$15</f>
        <v>50000</v>
      </c>
      <c r="C10" s="47"/>
      <c r="D10" s="48"/>
    </row>
    <row r="11" spans="1:4" ht="20.25" x14ac:dyDescent="0.3">
      <c r="A11" s="50" t="s">
        <v>104</v>
      </c>
      <c r="B11" s="51">
        <f>-所得税调整事项!D79</f>
        <v>-100000</v>
      </c>
      <c r="C11" s="47"/>
      <c r="D11" s="48"/>
    </row>
    <row r="12" spans="1:4" ht="20.25" x14ac:dyDescent="0.3">
      <c r="A12" s="50" t="s">
        <v>81</v>
      </c>
      <c r="B12" s="51">
        <f>所得税调整事项!$D$48</f>
        <v>0</v>
      </c>
      <c r="C12" s="47"/>
      <c r="D12" s="48"/>
    </row>
    <row r="13" spans="1:4" ht="20.25" x14ac:dyDescent="0.3">
      <c r="A13" s="50" t="s">
        <v>82</v>
      </c>
      <c r="B13" s="51">
        <f>所得税调整事项!$D$51</f>
        <v>0</v>
      </c>
      <c r="C13" s="47"/>
      <c r="D13" s="48"/>
    </row>
    <row r="14" spans="1:4" ht="20.25" x14ac:dyDescent="0.3">
      <c r="A14" s="50" t="s">
        <v>83</v>
      </c>
      <c r="B14" s="51">
        <f>-所得税调整事项!$D$90</f>
        <v>0</v>
      </c>
      <c r="C14" s="47"/>
      <c r="D14" s="48"/>
    </row>
    <row r="15" spans="1:4" ht="20.25" x14ac:dyDescent="0.3">
      <c r="A15" s="50" t="s">
        <v>105</v>
      </c>
      <c r="B15" s="51">
        <f>SUM(B8:B14)</f>
        <v>-1050000</v>
      </c>
      <c r="C15" s="52"/>
      <c r="D15" s="48"/>
    </row>
    <row r="16" spans="1:4" ht="20.25" x14ac:dyDescent="0.3">
      <c r="A16" s="50" t="s">
        <v>84</v>
      </c>
      <c r="B16" s="53">
        <v>0.15</v>
      </c>
      <c r="C16" s="47"/>
      <c r="D16" s="48"/>
    </row>
    <row r="17" spans="1:4" ht="20.25" x14ac:dyDescent="0.3">
      <c r="A17" s="50" t="s">
        <v>85</v>
      </c>
      <c r="B17" s="51">
        <f>MAX(B15*B16,0)</f>
        <v>0</v>
      </c>
      <c r="C17" s="47"/>
      <c r="D17" s="48"/>
    </row>
    <row r="18" spans="1:4" ht="20.25" x14ac:dyDescent="0.3">
      <c r="A18" s="54"/>
      <c r="B18" s="55"/>
      <c r="C18" s="47"/>
      <c r="D18" s="48"/>
    </row>
    <row r="19" spans="1:4" ht="20.25" x14ac:dyDescent="0.3">
      <c r="A19" s="54"/>
      <c r="B19" s="54" t="s">
        <v>86</v>
      </c>
      <c r="C19" s="47"/>
      <c r="D19" s="48"/>
    </row>
    <row r="20" spans="1:4" ht="20.25" x14ac:dyDescent="0.3">
      <c r="A20" s="54"/>
      <c r="B20" s="54"/>
      <c r="C20" s="47"/>
      <c r="D20" s="48"/>
    </row>
    <row r="21" spans="1:4" ht="20.25" x14ac:dyDescent="0.3">
      <c r="A21" s="56" t="s">
        <v>87</v>
      </c>
      <c r="B21" s="54"/>
      <c r="C21" s="47"/>
      <c r="D21" s="48"/>
    </row>
    <row r="22" spans="1:4" ht="20.25" x14ac:dyDescent="0.3">
      <c r="A22" s="54"/>
      <c r="B22" s="54"/>
      <c r="C22" s="47"/>
      <c r="D22" s="48"/>
    </row>
    <row r="23" spans="1:4" ht="20.25" x14ac:dyDescent="0.3">
      <c r="A23" s="49" t="s">
        <v>76</v>
      </c>
      <c r="B23" s="49" t="s">
        <v>77</v>
      </c>
      <c r="C23" s="47"/>
      <c r="D23" s="48"/>
    </row>
    <row r="24" spans="1:4" ht="20.25" x14ac:dyDescent="0.3">
      <c r="A24" s="50" t="s">
        <v>78</v>
      </c>
      <c r="B24" s="51">
        <f>B8</f>
        <v>-1000000</v>
      </c>
      <c r="C24" s="47"/>
      <c r="D24" s="48"/>
    </row>
    <row r="25" spans="1:4" ht="20.25" x14ac:dyDescent="0.3">
      <c r="A25" s="50" t="s">
        <v>88</v>
      </c>
      <c r="B25" s="51">
        <f>B24*15%</f>
        <v>-150000</v>
      </c>
      <c r="C25" s="47"/>
      <c r="D25" s="48"/>
    </row>
    <row r="26" spans="1:4" ht="20.25" x14ac:dyDescent="0.3">
      <c r="A26" s="50" t="s">
        <v>79</v>
      </c>
      <c r="B26" s="51">
        <f>所得税调整事项!$D$8*15%</f>
        <v>0</v>
      </c>
      <c r="C26" s="47"/>
      <c r="D26" s="48"/>
    </row>
    <row r="27" spans="1:4" ht="20.25" x14ac:dyDescent="0.3">
      <c r="A27" s="50" t="s">
        <v>80</v>
      </c>
      <c r="B27" s="51">
        <f>所得税调整事项!$D$15*15%</f>
        <v>7500</v>
      </c>
      <c r="C27" s="47"/>
      <c r="D27" s="48"/>
    </row>
    <row r="28" spans="1:4" ht="20.25" x14ac:dyDescent="0.3">
      <c r="A28" s="50" t="s">
        <v>104</v>
      </c>
      <c r="B28" s="51">
        <f>B11*15%</f>
        <v>-15000</v>
      </c>
      <c r="C28" s="47"/>
      <c r="D28" s="48"/>
    </row>
    <row r="29" spans="1:4" ht="20.25" x14ac:dyDescent="0.3">
      <c r="A29" s="50" t="s">
        <v>81</v>
      </c>
      <c r="B29" s="51">
        <f>所得税调整事项!$D$48*15%</f>
        <v>0</v>
      </c>
      <c r="C29" s="47"/>
      <c r="D29" s="48"/>
    </row>
    <row r="30" spans="1:4" ht="20.25" x14ac:dyDescent="0.3">
      <c r="A30" s="50" t="s">
        <v>82</v>
      </c>
      <c r="B30" s="51">
        <f>所得税调整事项!$D$51*15%</f>
        <v>0</v>
      </c>
      <c r="C30" s="47"/>
      <c r="D30" s="48"/>
    </row>
    <row r="31" spans="1:4" ht="20.25" x14ac:dyDescent="0.3">
      <c r="A31" s="50" t="s">
        <v>83</v>
      </c>
      <c r="B31" s="51">
        <f>-所得税调整事项!$D$90*15%</f>
        <v>0</v>
      </c>
      <c r="C31" s="47"/>
      <c r="D31" s="48"/>
    </row>
    <row r="32" spans="1:4" ht="20.25" x14ac:dyDescent="0.3">
      <c r="A32" s="50" t="s">
        <v>85</v>
      </c>
      <c r="B32" s="51">
        <f>MAX(SUM(B25:B31),0)</f>
        <v>0</v>
      </c>
      <c r="C32" s="47"/>
      <c r="D32" s="48"/>
    </row>
    <row r="33" spans="1:4" ht="20.25" x14ac:dyDescent="0.3">
      <c r="A33" s="54"/>
      <c r="B33" s="57">
        <f>B32-B17</f>
        <v>0</v>
      </c>
      <c r="C33" s="47"/>
      <c r="D33" s="48"/>
    </row>
    <row r="34" spans="1:4" ht="20.25" x14ac:dyDescent="0.3">
      <c r="A34" s="54"/>
      <c r="B34" s="54" t="s">
        <v>86</v>
      </c>
      <c r="C34" s="47"/>
      <c r="D34" s="48"/>
    </row>
    <row r="35" spans="1:4" ht="20.25" x14ac:dyDescent="0.3">
      <c r="A35" s="54"/>
      <c r="B35" s="54"/>
      <c r="C35" s="47"/>
      <c r="D35" s="48"/>
    </row>
    <row r="36" spans="1:4" ht="20.25" x14ac:dyDescent="0.3">
      <c r="A36" s="56" t="s">
        <v>89</v>
      </c>
      <c r="B36" s="54"/>
      <c r="C36" s="47"/>
      <c r="D36" s="48"/>
    </row>
    <row r="37" spans="1:4" ht="20.25" x14ac:dyDescent="0.3">
      <c r="A37" s="54"/>
      <c r="B37" s="54"/>
      <c r="C37" s="47"/>
      <c r="D37" s="48"/>
    </row>
    <row r="38" spans="1:4" ht="20.25" x14ac:dyDescent="0.3">
      <c r="A38" s="49" t="s">
        <v>76</v>
      </c>
      <c r="B38" s="49" t="s">
        <v>77</v>
      </c>
      <c r="C38" s="47"/>
      <c r="D38" s="48"/>
    </row>
    <row r="39" spans="1:4" ht="20.25" x14ac:dyDescent="0.3">
      <c r="A39" s="50" t="s">
        <v>78</v>
      </c>
      <c r="B39" s="51">
        <f>B24</f>
        <v>-1000000</v>
      </c>
      <c r="C39" s="47"/>
      <c r="D39" s="48"/>
    </row>
    <row r="40" spans="1:4" ht="20.25" x14ac:dyDescent="0.3">
      <c r="A40" s="50" t="s">
        <v>88</v>
      </c>
      <c r="B40" s="51">
        <f>B39*15%</f>
        <v>-150000</v>
      </c>
      <c r="C40" s="47"/>
      <c r="D40" s="48"/>
    </row>
    <row r="41" spans="1:4" ht="20.25" x14ac:dyDescent="0.3">
      <c r="A41" s="50" t="s">
        <v>79</v>
      </c>
      <c r="B41" s="51">
        <f>所得税调整事项!$D$8*15%</f>
        <v>0</v>
      </c>
      <c r="C41" s="47"/>
      <c r="D41" s="48"/>
    </row>
    <row r="42" spans="1:4" ht="20.25" x14ac:dyDescent="0.3">
      <c r="A42" s="50" t="s">
        <v>80</v>
      </c>
      <c r="B42" s="51">
        <f>所得税调整事项!$D$15*15%</f>
        <v>7500</v>
      </c>
      <c r="C42" s="47"/>
      <c r="D42" s="48"/>
    </row>
    <row r="43" spans="1:4" ht="20.25" x14ac:dyDescent="0.3">
      <c r="A43" s="50" t="s">
        <v>104</v>
      </c>
      <c r="B43" s="51">
        <f>B11*15%</f>
        <v>-15000</v>
      </c>
      <c r="C43" s="47"/>
      <c r="D43" s="48"/>
    </row>
    <row r="44" spans="1:4" ht="20.25" x14ac:dyDescent="0.3">
      <c r="A44" s="50" t="s">
        <v>113</v>
      </c>
      <c r="B44" s="51">
        <f>-B15*B16</f>
        <v>157500</v>
      </c>
      <c r="C44" s="47"/>
      <c r="D44" s="48"/>
    </row>
    <row r="45" spans="1:4" ht="20.25" x14ac:dyDescent="0.3">
      <c r="A45" s="50" t="s">
        <v>81</v>
      </c>
      <c r="B45" s="51">
        <f>所得税调整事项!$D$48*15%</f>
        <v>0</v>
      </c>
      <c r="C45" s="47"/>
      <c r="D45" s="48"/>
    </row>
    <row r="46" spans="1:4" ht="20.25" x14ac:dyDescent="0.3">
      <c r="A46" s="50" t="s">
        <v>82</v>
      </c>
      <c r="B46" s="51">
        <f>所得税调整事项!$D$51*15%</f>
        <v>0</v>
      </c>
      <c r="C46" s="47"/>
      <c r="D46" s="48"/>
    </row>
    <row r="47" spans="1:4" ht="20.25" x14ac:dyDescent="0.3">
      <c r="A47" s="50" t="s">
        <v>90</v>
      </c>
      <c r="B47" s="51">
        <f>-所得税调整事项!$D$90*15%</f>
        <v>0</v>
      </c>
      <c r="C47" s="47"/>
      <c r="D47" s="48"/>
    </row>
    <row r="48" spans="1:4" ht="20.25" x14ac:dyDescent="0.3">
      <c r="A48" s="50" t="s">
        <v>85</v>
      </c>
      <c r="B48" s="51">
        <f>MAX(SUM(B40:B47),0)</f>
        <v>0</v>
      </c>
      <c r="C48" s="47"/>
      <c r="D48" s="48"/>
    </row>
    <row r="49" spans="1:4" ht="20.25" x14ac:dyDescent="0.3">
      <c r="A49" s="58" t="s">
        <v>91</v>
      </c>
      <c r="B49" s="59"/>
      <c r="C49" s="54"/>
      <c r="D49" s="60"/>
    </row>
    <row r="50" spans="1:4" ht="20.25" x14ac:dyDescent="0.3">
      <c r="A50" s="50" t="s">
        <v>79</v>
      </c>
      <c r="B50" s="61">
        <v>15000</v>
      </c>
      <c r="C50" s="60"/>
      <c r="D50" s="60"/>
    </row>
    <row r="51" spans="1:4" ht="20.25" x14ac:dyDescent="0.3">
      <c r="A51" s="50" t="s">
        <v>92</v>
      </c>
      <c r="B51" s="61">
        <f>SUM(B40:B50)</f>
        <v>15000</v>
      </c>
      <c r="C51" s="62"/>
      <c r="D51" s="62"/>
    </row>
    <row r="52" spans="1:4" ht="19.5" customHeight="1" x14ac:dyDescent="0.3">
      <c r="A52" s="62"/>
      <c r="B52" s="55"/>
      <c r="C52" s="62"/>
      <c r="D52" s="62"/>
    </row>
    <row r="53" spans="1:4" ht="20.25" x14ac:dyDescent="0.3">
      <c r="A53" s="62"/>
      <c r="B53" s="54" t="s">
        <v>86</v>
      </c>
      <c r="C53" s="62"/>
      <c r="D53" s="62"/>
    </row>
    <row r="54" spans="1:4" ht="20.25" x14ac:dyDescent="0.3">
      <c r="A54" s="56" t="s">
        <v>93</v>
      </c>
      <c r="B54" s="62"/>
      <c r="C54" s="62"/>
      <c r="D54" s="62"/>
    </row>
    <row r="55" spans="1:4" ht="20.25" x14ac:dyDescent="0.3">
      <c r="A55" s="49" t="s">
        <v>76</v>
      </c>
      <c r="B55" s="49" t="s">
        <v>77</v>
      </c>
      <c r="C55" s="62"/>
      <c r="D55" s="62"/>
    </row>
    <row r="56" spans="1:4" ht="20.25" x14ac:dyDescent="0.2">
      <c r="A56" s="50" t="s">
        <v>94</v>
      </c>
      <c r="B56" s="51">
        <f>B39</f>
        <v>-1000000</v>
      </c>
      <c r="C56" s="62"/>
      <c r="D56" s="62"/>
    </row>
    <row r="57" spans="1:4" ht="20.25" x14ac:dyDescent="0.2">
      <c r="A57" s="50" t="s">
        <v>95</v>
      </c>
      <c r="B57" s="51">
        <f>B56*15%</f>
        <v>-150000</v>
      </c>
      <c r="C57" s="62"/>
      <c r="D57" s="62"/>
    </row>
    <row r="58" spans="1:4" ht="20.25" x14ac:dyDescent="0.2">
      <c r="A58" s="50" t="s">
        <v>96</v>
      </c>
      <c r="B58" s="51">
        <f>所得税调整事项!$D$8*15%</f>
        <v>0</v>
      </c>
      <c r="C58" s="62"/>
      <c r="D58" s="62"/>
    </row>
    <row r="59" spans="1:4" ht="20.25" x14ac:dyDescent="0.2">
      <c r="A59" s="50" t="s">
        <v>97</v>
      </c>
      <c r="B59" s="51">
        <f>所得税调整事项!$D$15*15%</f>
        <v>7500</v>
      </c>
    </row>
    <row r="60" spans="1:4" ht="20.25" x14ac:dyDescent="0.2">
      <c r="A60" s="50" t="s">
        <v>106</v>
      </c>
      <c r="B60" s="51">
        <f>-所得税调整事项!D73*15%</f>
        <v>-15000</v>
      </c>
    </row>
    <row r="61" spans="1:4" ht="20.25" x14ac:dyDescent="0.2">
      <c r="A61" s="50" t="s">
        <v>108</v>
      </c>
      <c r="B61" s="51">
        <f>-B15*15%</f>
        <v>157500</v>
      </c>
    </row>
    <row r="62" spans="1:4" ht="20.25" x14ac:dyDescent="0.2">
      <c r="A62" s="50" t="s">
        <v>98</v>
      </c>
      <c r="B62" s="51">
        <f>-所得税调整事项!$D$90*15%</f>
        <v>0</v>
      </c>
    </row>
    <row r="63" spans="1:4" ht="20.25" x14ac:dyDescent="0.3">
      <c r="A63" s="58" t="s">
        <v>99</v>
      </c>
      <c r="B63" s="59"/>
    </row>
    <row r="64" spans="1:4" ht="20.25" x14ac:dyDescent="0.3">
      <c r="A64" s="50" t="s">
        <v>100</v>
      </c>
      <c r="B64" s="61">
        <v>15000</v>
      </c>
      <c r="D64" s="54"/>
    </row>
    <row r="65" spans="1:4" ht="20.25" x14ac:dyDescent="0.3">
      <c r="A65" s="50"/>
      <c r="B65" s="61"/>
      <c r="D65" s="54"/>
    </row>
    <row r="66" spans="1:4" ht="20.25" x14ac:dyDescent="0.3">
      <c r="A66" s="50" t="s">
        <v>101</v>
      </c>
      <c r="B66" s="61">
        <f>SUM(B57:B64)</f>
        <v>15000</v>
      </c>
    </row>
    <row r="67" spans="1:4" ht="20.25" x14ac:dyDescent="0.3">
      <c r="A67" s="62"/>
      <c r="B67" s="55"/>
    </row>
    <row r="68" spans="1:4" ht="20.25" x14ac:dyDescent="0.3">
      <c r="A68" s="62"/>
      <c r="B68" s="54" t="s">
        <v>86</v>
      </c>
    </row>
    <row r="70" spans="1:4" ht="20.25" x14ac:dyDescent="0.3">
      <c r="A70" s="56" t="s">
        <v>114</v>
      </c>
    </row>
    <row r="71" spans="1:4" ht="20.25" x14ac:dyDescent="0.3">
      <c r="A71" s="49" t="s">
        <v>115</v>
      </c>
      <c r="B71" s="49" t="s">
        <v>116</v>
      </c>
    </row>
    <row r="72" spans="1:4" ht="20.25" x14ac:dyDescent="0.2">
      <c r="A72" s="50" t="s">
        <v>117</v>
      </c>
      <c r="B72" s="51">
        <v>-1000000</v>
      </c>
    </row>
    <row r="73" spans="1:4" ht="20.25" x14ac:dyDescent="0.2">
      <c r="A73" s="50" t="s">
        <v>118</v>
      </c>
      <c r="B73" s="51">
        <v>-150000</v>
      </c>
    </row>
    <row r="74" spans="1:4" ht="20.25" x14ac:dyDescent="0.2">
      <c r="A74" s="50" t="s">
        <v>119</v>
      </c>
      <c r="B74" s="51">
        <v>0</v>
      </c>
    </row>
    <row r="75" spans="1:4" ht="20.25" x14ac:dyDescent="0.2">
      <c r="A75" s="50" t="s">
        <v>120</v>
      </c>
      <c r="B75" s="51">
        <v>7500</v>
      </c>
    </row>
    <row r="76" spans="1:4" ht="20.25" x14ac:dyDescent="0.2">
      <c r="A76" s="50" t="s">
        <v>107</v>
      </c>
      <c r="B76" s="51">
        <v>157500</v>
      </c>
      <c r="C76" s="69">
        <f>-B15*B16</f>
        <v>157500</v>
      </c>
    </row>
    <row r="77" spans="1:4" ht="20.25" x14ac:dyDescent="0.2">
      <c r="A77" s="50" t="s">
        <v>121</v>
      </c>
      <c r="B77" s="51">
        <v>0</v>
      </c>
    </row>
    <row r="78" spans="1:4" ht="20.25" x14ac:dyDescent="0.3">
      <c r="A78" s="58" t="s">
        <v>122</v>
      </c>
      <c r="B78" s="59"/>
    </row>
    <row r="79" spans="1:4" ht="20.25" x14ac:dyDescent="0.3">
      <c r="A79" s="50" t="s">
        <v>123</v>
      </c>
      <c r="B79" s="61">
        <f>SUM(B73:B78)</f>
        <v>15000</v>
      </c>
    </row>
  </sheetData>
  <mergeCells count="1">
    <mergeCell ref="A1:D1"/>
  </mergeCells>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E03A3-0C17-4D63-AC96-C809548B075C}">
  <sheetPr>
    <tabColor rgb="FFFFFF00"/>
  </sheetPr>
  <dimension ref="A1:D79"/>
  <sheetViews>
    <sheetView topLeftCell="A65" workbookViewId="0">
      <selection activeCell="B78" sqref="B78"/>
    </sheetView>
  </sheetViews>
  <sheetFormatPr defaultRowHeight="14.25" x14ac:dyDescent="0.2"/>
  <cols>
    <col min="1" max="1" width="63.33203125" style="45" customWidth="1"/>
    <col min="2" max="2" width="33.83203125" style="45" customWidth="1"/>
    <col min="3" max="6" width="24" style="45" customWidth="1"/>
    <col min="7" max="16384" width="9.33203125" style="45"/>
  </cols>
  <sheetData>
    <row r="1" spans="1:4" ht="25.5" x14ac:dyDescent="0.35">
      <c r="A1" s="68" t="s">
        <v>73</v>
      </c>
      <c r="B1" s="68"/>
      <c r="C1" s="68"/>
      <c r="D1" s="68"/>
    </row>
    <row r="3" spans="1:4" ht="20.25" x14ac:dyDescent="0.3">
      <c r="A3" s="46" t="s">
        <v>74</v>
      </c>
    </row>
    <row r="5" spans="1:4" ht="20.25" x14ac:dyDescent="0.3">
      <c r="A5" s="46" t="s">
        <v>75</v>
      </c>
      <c r="B5" s="47"/>
      <c r="C5" s="47"/>
      <c r="D5" s="48"/>
    </row>
    <row r="6" spans="1:4" ht="20.25" x14ac:dyDescent="0.3">
      <c r="A6" s="47"/>
      <c r="B6" s="47"/>
      <c r="C6" s="47"/>
      <c r="D6" s="48"/>
    </row>
    <row r="7" spans="1:4" ht="20.25" x14ac:dyDescent="0.3">
      <c r="A7" s="49" t="s">
        <v>76</v>
      </c>
      <c r="B7" s="49" t="s">
        <v>77</v>
      </c>
      <c r="C7" s="47"/>
      <c r="D7" s="48"/>
    </row>
    <row r="8" spans="1:4" ht="20.25" x14ac:dyDescent="0.3">
      <c r="A8" s="50" t="s">
        <v>78</v>
      </c>
      <c r="B8" s="51">
        <v>-1000000</v>
      </c>
      <c r="C8" s="47"/>
      <c r="D8" s="48"/>
    </row>
    <row r="9" spans="1:4" ht="20.25" x14ac:dyDescent="0.3">
      <c r="A9" s="50" t="s">
        <v>79</v>
      </c>
      <c r="B9" s="51">
        <f>所得税调整事项!$D$8</f>
        <v>0</v>
      </c>
      <c r="C9" s="47"/>
      <c r="D9" s="48"/>
    </row>
    <row r="10" spans="1:4" ht="20.25" x14ac:dyDescent="0.3">
      <c r="A10" s="50" t="s">
        <v>80</v>
      </c>
      <c r="B10" s="51">
        <f>所得税调整事项!$D$15</f>
        <v>50000</v>
      </c>
      <c r="C10" s="47"/>
      <c r="D10" s="48"/>
    </row>
    <row r="11" spans="1:4" ht="20.25" x14ac:dyDescent="0.3">
      <c r="A11" s="50" t="s">
        <v>104</v>
      </c>
      <c r="B11" s="51">
        <f>-所得税调整事项!D79</f>
        <v>-100000</v>
      </c>
      <c r="C11" s="47"/>
      <c r="D11" s="48"/>
    </row>
    <row r="12" spans="1:4" ht="20.25" x14ac:dyDescent="0.3">
      <c r="A12" s="50" t="s">
        <v>81</v>
      </c>
      <c r="B12" s="51">
        <f>所得税调整事项!$D$48</f>
        <v>0</v>
      </c>
      <c r="C12" s="47"/>
      <c r="D12" s="48"/>
    </row>
    <row r="13" spans="1:4" ht="20.25" x14ac:dyDescent="0.3">
      <c r="A13" s="50" t="s">
        <v>82</v>
      </c>
      <c r="B13" s="51">
        <f>所得税调整事项!$D$51</f>
        <v>0</v>
      </c>
      <c r="C13" s="47"/>
      <c r="D13" s="48"/>
    </row>
    <row r="14" spans="1:4" ht="20.25" x14ac:dyDescent="0.3">
      <c r="A14" s="50" t="s">
        <v>83</v>
      </c>
      <c r="B14" s="51">
        <f>-所得税调整事项!$D$90</f>
        <v>0</v>
      </c>
      <c r="C14" s="47"/>
      <c r="D14" s="48"/>
    </row>
    <row r="15" spans="1:4" ht="20.25" x14ac:dyDescent="0.3">
      <c r="A15" s="50" t="s">
        <v>105</v>
      </c>
      <c r="B15" s="51">
        <f>SUM(B8:B14)</f>
        <v>-1050000</v>
      </c>
      <c r="C15" s="52"/>
      <c r="D15" s="48"/>
    </row>
    <row r="16" spans="1:4" ht="20.25" x14ac:dyDescent="0.3">
      <c r="A16" s="50" t="s">
        <v>84</v>
      </c>
      <c r="B16" s="53">
        <v>0.15</v>
      </c>
      <c r="C16" s="47"/>
      <c r="D16" s="48"/>
    </row>
    <row r="17" spans="1:4" ht="20.25" x14ac:dyDescent="0.3">
      <c r="A17" s="50" t="s">
        <v>85</v>
      </c>
      <c r="B17" s="51">
        <f>MAX(B15*B16,0)</f>
        <v>0</v>
      </c>
      <c r="C17" s="47"/>
      <c r="D17" s="48"/>
    </row>
    <row r="18" spans="1:4" ht="20.25" x14ac:dyDescent="0.3">
      <c r="A18" s="54"/>
      <c r="B18" s="55"/>
      <c r="C18" s="47"/>
      <c r="D18" s="48"/>
    </row>
    <row r="19" spans="1:4" ht="20.25" x14ac:dyDescent="0.3">
      <c r="A19" s="54"/>
      <c r="B19" s="54" t="s">
        <v>86</v>
      </c>
      <c r="C19" s="47"/>
      <c r="D19" s="48"/>
    </row>
    <row r="20" spans="1:4" ht="20.25" x14ac:dyDescent="0.3">
      <c r="A20" s="54"/>
      <c r="B20" s="54"/>
      <c r="C20" s="47"/>
      <c r="D20" s="48"/>
    </row>
    <row r="21" spans="1:4" ht="20.25" x14ac:dyDescent="0.3">
      <c r="A21" s="56" t="s">
        <v>87</v>
      </c>
      <c r="B21" s="54"/>
      <c r="C21" s="47"/>
      <c r="D21" s="48"/>
    </row>
    <row r="22" spans="1:4" ht="20.25" x14ac:dyDescent="0.3">
      <c r="A22" s="54"/>
      <c r="B22" s="54"/>
      <c r="C22" s="47"/>
      <c r="D22" s="48"/>
    </row>
    <row r="23" spans="1:4" ht="20.25" x14ac:dyDescent="0.3">
      <c r="A23" s="49" t="s">
        <v>76</v>
      </c>
      <c r="B23" s="49" t="s">
        <v>77</v>
      </c>
      <c r="C23" s="47"/>
      <c r="D23" s="48"/>
    </row>
    <row r="24" spans="1:4" ht="20.25" x14ac:dyDescent="0.3">
      <c r="A24" s="50" t="s">
        <v>78</v>
      </c>
      <c r="B24" s="51">
        <f>B8</f>
        <v>-1000000</v>
      </c>
      <c r="C24" s="47"/>
      <c r="D24" s="48"/>
    </row>
    <row r="25" spans="1:4" ht="20.25" x14ac:dyDescent="0.3">
      <c r="A25" s="50" t="s">
        <v>88</v>
      </c>
      <c r="B25" s="51">
        <f>B24*15%</f>
        <v>-150000</v>
      </c>
      <c r="C25" s="47"/>
      <c r="D25" s="48"/>
    </row>
    <row r="26" spans="1:4" ht="20.25" x14ac:dyDescent="0.3">
      <c r="A26" s="50" t="s">
        <v>79</v>
      </c>
      <c r="B26" s="51">
        <f>所得税调整事项!$D$8*15%</f>
        <v>0</v>
      </c>
      <c r="C26" s="47"/>
      <c r="D26" s="48"/>
    </row>
    <row r="27" spans="1:4" ht="20.25" x14ac:dyDescent="0.3">
      <c r="A27" s="50" t="s">
        <v>80</v>
      </c>
      <c r="B27" s="51">
        <f>所得税调整事项!$D$15*15%</f>
        <v>7500</v>
      </c>
      <c r="C27" s="47"/>
      <c r="D27" s="48"/>
    </row>
    <row r="28" spans="1:4" ht="20.25" x14ac:dyDescent="0.3">
      <c r="A28" s="50" t="s">
        <v>104</v>
      </c>
      <c r="B28" s="51">
        <f>B11*15%</f>
        <v>-15000</v>
      </c>
      <c r="C28" s="47"/>
      <c r="D28" s="48"/>
    </row>
    <row r="29" spans="1:4" ht="20.25" x14ac:dyDescent="0.3">
      <c r="A29" s="50" t="s">
        <v>81</v>
      </c>
      <c r="B29" s="51">
        <f>所得税调整事项!$D$48*15%</f>
        <v>0</v>
      </c>
      <c r="C29" s="47"/>
      <c r="D29" s="48"/>
    </row>
    <row r="30" spans="1:4" ht="20.25" x14ac:dyDescent="0.3">
      <c r="A30" s="50" t="s">
        <v>82</v>
      </c>
      <c r="B30" s="51">
        <f>所得税调整事项!$D$51*15%</f>
        <v>0</v>
      </c>
      <c r="C30" s="47"/>
      <c r="D30" s="48"/>
    </row>
    <row r="31" spans="1:4" ht="20.25" x14ac:dyDescent="0.3">
      <c r="A31" s="50" t="s">
        <v>83</v>
      </c>
      <c r="B31" s="51">
        <f>-所得税调整事项!$D$90*15%</f>
        <v>0</v>
      </c>
      <c r="C31" s="47"/>
      <c r="D31" s="48"/>
    </row>
    <row r="32" spans="1:4" ht="20.25" x14ac:dyDescent="0.3">
      <c r="A32" s="50" t="s">
        <v>85</v>
      </c>
      <c r="B32" s="51">
        <f>MAX(SUM(B25:B31),0)</f>
        <v>0</v>
      </c>
      <c r="C32" s="47"/>
      <c r="D32" s="48"/>
    </row>
    <row r="33" spans="1:4" ht="20.25" x14ac:dyDescent="0.3">
      <c r="A33" s="54"/>
      <c r="B33" s="57">
        <f>B32-B17</f>
        <v>0</v>
      </c>
      <c r="C33" s="47"/>
      <c r="D33" s="48"/>
    </row>
    <row r="34" spans="1:4" ht="20.25" x14ac:dyDescent="0.3">
      <c r="A34" s="54"/>
      <c r="B34" s="54" t="s">
        <v>86</v>
      </c>
      <c r="C34" s="47"/>
      <c r="D34" s="48"/>
    </row>
    <row r="35" spans="1:4" ht="20.25" x14ac:dyDescent="0.3">
      <c r="A35" s="54"/>
      <c r="B35" s="54"/>
      <c r="C35" s="47"/>
      <c r="D35" s="48"/>
    </row>
    <row r="36" spans="1:4" ht="20.25" x14ac:dyDescent="0.3">
      <c r="A36" s="56" t="s">
        <v>89</v>
      </c>
      <c r="B36" s="54"/>
      <c r="C36" s="47"/>
      <c r="D36" s="48"/>
    </row>
    <row r="37" spans="1:4" ht="20.25" x14ac:dyDescent="0.3">
      <c r="A37" s="54"/>
      <c r="B37" s="54"/>
      <c r="C37" s="47"/>
      <c r="D37" s="48"/>
    </row>
    <row r="38" spans="1:4" ht="20.25" x14ac:dyDescent="0.3">
      <c r="A38" s="49" t="s">
        <v>76</v>
      </c>
      <c r="B38" s="49" t="s">
        <v>77</v>
      </c>
      <c r="C38" s="47"/>
      <c r="D38" s="48"/>
    </row>
    <row r="39" spans="1:4" ht="20.25" x14ac:dyDescent="0.3">
      <c r="A39" s="50" t="s">
        <v>78</v>
      </c>
      <c r="B39" s="51">
        <f>B24</f>
        <v>-1000000</v>
      </c>
      <c r="C39" s="47"/>
      <c r="D39" s="48"/>
    </row>
    <row r="40" spans="1:4" ht="20.25" x14ac:dyDescent="0.3">
      <c r="A40" s="50" t="s">
        <v>88</v>
      </c>
      <c r="B40" s="51">
        <f>B39*15%</f>
        <v>-150000</v>
      </c>
      <c r="C40" s="47"/>
      <c r="D40" s="48"/>
    </row>
    <row r="41" spans="1:4" ht="20.25" x14ac:dyDescent="0.3">
      <c r="A41" s="50" t="s">
        <v>79</v>
      </c>
      <c r="B41" s="51">
        <f>所得税调整事项!$D$8*15%</f>
        <v>0</v>
      </c>
      <c r="C41" s="47"/>
      <c r="D41" s="48"/>
    </row>
    <row r="42" spans="1:4" ht="20.25" x14ac:dyDescent="0.3">
      <c r="A42" s="50" t="s">
        <v>80</v>
      </c>
      <c r="B42" s="51">
        <f>所得税调整事项!$D$15*15%</f>
        <v>7500</v>
      </c>
      <c r="C42" s="47"/>
      <c r="D42" s="48"/>
    </row>
    <row r="43" spans="1:4" ht="20.25" x14ac:dyDescent="0.3">
      <c r="A43" s="50" t="s">
        <v>104</v>
      </c>
      <c r="B43" s="51">
        <f>B11*15%</f>
        <v>-15000</v>
      </c>
      <c r="C43" s="47"/>
      <c r="D43" s="48"/>
    </row>
    <row r="44" spans="1:4" ht="20.25" x14ac:dyDescent="0.3">
      <c r="A44" s="50" t="s">
        <v>107</v>
      </c>
      <c r="B44" s="51">
        <f>-B15*B16</f>
        <v>157500</v>
      </c>
      <c r="C44" s="47"/>
      <c r="D44" s="48"/>
    </row>
    <row r="45" spans="1:4" ht="20.25" x14ac:dyDescent="0.3">
      <c r="A45" s="50" t="s">
        <v>81</v>
      </c>
      <c r="B45" s="51">
        <f>所得税调整事项!$D$48*15%</f>
        <v>0</v>
      </c>
      <c r="C45" s="47"/>
      <c r="D45" s="48"/>
    </row>
    <row r="46" spans="1:4" ht="20.25" x14ac:dyDescent="0.3">
      <c r="A46" s="50" t="s">
        <v>82</v>
      </c>
      <c r="B46" s="51">
        <f>所得税调整事项!$D$51*15%</f>
        <v>0</v>
      </c>
      <c r="C46" s="47"/>
      <c r="D46" s="48"/>
    </row>
    <row r="47" spans="1:4" ht="20.25" x14ac:dyDescent="0.3">
      <c r="A47" s="50" t="s">
        <v>90</v>
      </c>
      <c r="B47" s="51">
        <f>-所得税调整事项!$D$90*15%</f>
        <v>0</v>
      </c>
      <c r="C47" s="47"/>
      <c r="D47" s="48"/>
    </row>
    <row r="48" spans="1:4" ht="20.25" x14ac:dyDescent="0.3">
      <c r="A48" s="50" t="s">
        <v>85</v>
      </c>
      <c r="B48" s="51">
        <f>MAX(SUM(B40:B47),0)</f>
        <v>0</v>
      </c>
      <c r="C48" s="47"/>
      <c r="D48" s="48"/>
    </row>
    <row r="49" spans="1:4" ht="20.25" x14ac:dyDescent="0.3">
      <c r="A49" s="58" t="s">
        <v>91</v>
      </c>
      <c r="B49" s="59"/>
      <c r="C49" s="54"/>
      <c r="D49" s="60"/>
    </row>
    <row r="50" spans="1:4" ht="20.25" x14ac:dyDescent="0.3">
      <c r="A50" s="50" t="s">
        <v>109</v>
      </c>
      <c r="B50" s="61">
        <f>15000</f>
        <v>15000</v>
      </c>
      <c r="C50" s="60"/>
      <c r="D50" s="60"/>
    </row>
    <row r="51" spans="1:4" ht="20.25" x14ac:dyDescent="0.3">
      <c r="A51" s="50" t="s">
        <v>110</v>
      </c>
      <c r="B51" s="61">
        <f>B15*15%</f>
        <v>-157500</v>
      </c>
      <c r="C51" s="60" t="s">
        <v>111</v>
      </c>
      <c r="D51" s="64">
        <f>B51-B43-B42-B40</f>
        <v>0</v>
      </c>
    </row>
    <row r="52" spans="1:4" ht="20.25" x14ac:dyDescent="0.3">
      <c r="A52" s="50" t="s">
        <v>92</v>
      </c>
      <c r="B52" s="61">
        <f>SUM(B40:B51)</f>
        <v>-142500</v>
      </c>
      <c r="C52" s="50" t="s">
        <v>107</v>
      </c>
      <c r="D52" s="62"/>
    </row>
    <row r="53" spans="1:4" ht="19.5" customHeight="1" x14ac:dyDescent="0.3">
      <c r="A53" s="62"/>
      <c r="B53" s="55"/>
      <c r="C53" s="62"/>
      <c r="D53" s="62"/>
    </row>
    <row r="54" spans="1:4" ht="20.25" x14ac:dyDescent="0.3">
      <c r="A54" s="62"/>
      <c r="B54" s="54" t="s">
        <v>86</v>
      </c>
      <c r="C54" s="62"/>
      <c r="D54" s="62"/>
    </row>
    <row r="55" spans="1:4" ht="20.25" x14ac:dyDescent="0.3">
      <c r="A55" s="56" t="s">
        <v>93</v>
      </c>
      <c r="B55" s="62"/>
      <c r="C55" s="62"/>
      <c r="D55" s="62"/>
    </row>
    <row r="56" spans="1:4" ht="20.25" x14ac:dyDescent="0.3">
      <c r="A56" s="49" t="s">
        <v>76</v>
      </c>
      <c r="B56" s="49" t="s">
        <v>77</v>
      </c>
      <c r="C56" s="62"/>
      <c r="D56" s="62"/>
    </row>
    <row r="57" spans="1:4" ht="20.25" x14ac:dyDescent="0.2">
      <c r="A57" s="50" t="s">
        <v>94</v>
      </c>
      <c r="B57" s="51">
        <f>B39</f>
        <v>-1000000</v>
      </c>
      <c r="C57" s="62"/>
      <c r="D57" s="62"/>
    </row>
    <row r="58" spans="1:4" ht="20.25" x14ac:dyDescent="0.2">
      <c r="A58" s="50" t="s">
        <v>95</v>
      </c>
      <c r="B58" s="51">
        <f>B57*15%</f>
        <v>-150000</v>
      </c>
      <c r="C58" s="62"/>
      <c r="D58" s="62"/>
    </row>
    <row r="59" spans="1:4" ht="20.25" x14ac:dyDescent="0.2">
      <c r="A59" s="50" t="s">
        <v>96</v>
      </c>
      <c r="B59" s="51">
        <f>所得税调整事项!$D$8*15%</f>
        <v>0</v>
      </c>
      <c r="C59" s="62"/>
      <c r="D59" s="62"/>
    </row>
    <row r="60" spans="1:4" ht="20.25" x14ac:dyDescent="0.2">
      <c r="A60" s="50" t="s">
        <v>97</v>
      </c>
      <c r="B60" s="51">
        <f>所得税调整事项!$D$15*15%</f>
        <v>7500</v>
      </c>
    </row>
    <row r="61" spans="1:4" ht="20.25" x14ac:dyDescent="0.2">
      <c r="A61" s="50" t="s">
        <v>106</v>
      </c>
      <c r="B61" s="51">
        <f>-所得税调整事项!D73*15%</f>
        <v>-15000</v>
      </c>
    </row>
    <row r="62" spans="1:4" ht="20.25" x14ac:dyDescent="0.2">
      <c r="A62" s="50" t="s">
        <v>107</v>
      </c>
      <c r="B62" s="51">
        <v>157500</v>
      </c>
    </row>
    <row r="63" spans="1:4" ht="20.25" x14ac:dyDescent="0.2">
      <c r="A63" s="50" t="s">
        <v>98</v>
      </c>
      <c r="B63" s="51">
        <f>-所得税调整事项!$D$90*15%</f>
        <v>0</v>
      </c>
    </row>
    <row r="64" spans="1:4" ht="20.25" x14ac:dyDescent="0.3">
      <c r="A64" s="58" t="s">
        <v>99</v>
      </c>
      <c r="B64" s="59"/>
    </row>
    <row r="65" spans="1:4" ht="20.25" x14ac:dyDescent="0.3">
      <c r="A65" s="50" t="s">
        <v>100</v>
      </c>
      <c r="B65" s="61">
        <f>B50</f>
        <v>15000</v>
      </c>
      <c r="D65" s="54"/>
    </row>
    <row r="66" spans="1:4" ht="20.25" x14ac:dyDescent="0.3">
      <c r="A66" s="50" t="s">
        <v>107</v>
      </c>
      <c r="B66" s="61">
        <v>-157500</v>
      </c>
      <c r="D66" s="54"/>
    </row>
    <row r="67" spans="1:4" ht="20.25" x14ac:dyDescent="0.3">
      <c r="A67" s="50" t="s">
        <v>101</v>
      </c>
      <c r="B67" s="61">
        <f>SUM(B58:B66)</f>
        <v>-142500</v>
      </c>
    </row>
    <row r="68" spans="1:4" ht="20.25" x14ac:dyDescent="0.3">
      <c r="A68" s="62"/>
      <c r="B68" s="55"/>
    </row>
    <row r="69" spans="1:4" ht="20.25" x14ac:dyDescent="0.3">
      <c r="A69" s="62"/>
      <c r="B69" s="54" t="s">
        <v>86</v>
      </c>
    </row>
    <row r="70" spans="1:4" ht="20.25" x14ac:dyDescent="0.3">
      <c r="A70" s="62"/>
      <c r="B70" s="54"/>
    </row>
    <row r="71" spans="1:4" ht="20.25" x14ac:dyDescent="0.3">
      <c r="A71" s="56" t="s">
        <v>114</v>
      </c>
    </row>
    <row r="72" spans="1:4" ht="20.25" x14ac:dyDescent="0.3">
      <c r="A72" s="49" t="s">
        <v>115</v>
      </c>
      <c r="B72" s="49" t="s">
        <v>116</v>
      </c>
    </row>
    <row r="73" spans="1:4" ht="20.25" x14ac:dyDescent="0.2">
      <c r="A73" s="50" t="s">
        <v>117</v>
      </c>
      <c r="B73" s="51">
        <v>-1000000</v>
      </c>
    </row>
    <row r="74" spans="1:4" ht="20.25" x14ac:dyDescent="0.2">
      <c r="A74" s="50" t="s">
        <v>118</v>
      </c>
      <c r="B74" s="51">
        <v>-150000</v>
      </c>
    </row>
    <row r="75" spans="1:4" ht="20.25" x14ac:dyDescent="0.2">
      <c r="A75" s="50" t="s">
        <v>119</v>
      </c>
      <c r="B75" s="51">
        <v>0</v>
      </c>
    </row>
    <row r="76" spans="1:4" ht="20.25" x14ac:dyDescent="0.2">
      <c r="A76" s="50" t="s">
        <v>120</v>
      </c>
      <c r="B76" s="51">
        <v>7500</v>
      </c>
    </row>
    <row r="77" spans="1:4" ht="20.25" x14ac:dyDescent="0.2">
      <c r="A77" s="50" t="s">
        <v>121</v>
      </c>
      <c r="B77" s="51">
        <v>0</v>
      </c>
    </row>
    <row r="78" spans="1:4" ht="20.25" x14ac:dyDescent="0.3">
      <c r="A78" s="58" t="s">
        <v>122</v>
      </c>
      <c r="B78" s="59"/>
    </row>
    <row r="79" spans="1:4" ht="20.25" x14ac:dyDescent="0.3">
      <c r="A79" s="50" t="s">
        <v>123</v>
      </c>
      <c r="B79" s="61">
        <f>SUM(B74:B78)</f>
        <v>-142500</v>
      </c>
    </row>
  </sheetData>
  <mergeCells count="1">
    <mergeCell ref="A1:D1"/>
  </mergeCells>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0C89E-090D-47CE-9271-E1A76B4D863B}">
  <sheetPr>
    <tabColor rgb="FFFFFF00"/>
  </sheetPr>
  <dimension ref="A1:E79"/>
  <sheetViews>
    <sheetView tabSelected="1" topLeftCell="A31" workbookViewId="0">
      <selection activeCell="D35" sqref="D35"/>
    </sheetView>
  </sheetViews>
  <sheetFormatPr defaultRowHeight="14.25" x14ac:dyDescent="0.2"/>
  <cols>
    <col min="1" max="1" width="63.33203125" style="45" customWidth="1"/>
    <col min="2" max="2" width="33.83203125" style="45" customWidth="1"/>
    <col min="3" max="6" width="24" style="45" customWidth="1"/>
    <col min="7" max="16384" width="9.33203125" style="45"/>
  </cols>
  <sheetData>
    <row r="1" spans="1:4" ht="25.5" x14ac:dyDescent="0.35">
      <c r="A1" s="68" t="s">
        <v>73</v>
      </c>
      <c r="B1" s="68"/>
      <c r="C1" s="68"/>
      <c r="D1" s="68"/>
    </row>
    <row r="3" spans="1:4" ht="20.25" x14ac:dyDescent="0.3">
      <c r="A3" s="46" t="s">
        <v>74</v>
      </c>
    </row>
    <row r="5" spans="1:4" ht="20.25" x14ac:dyDescent="0.3">
      <c r="A5" s="46" t="s">
        <v>75</v>
      </c>
      <c r="B5" s="47"/>
      <c r="C5" s="47"/>
      <c r="D5" s="48"/>
    </row>
    <row r="6" spans="1:4" ht="20.25" x14ac:dyDescent="0.3">
      <c r="A6" s="47"/>
      <c r="B6" s="47"/>
      <c r="C6" s="47"/>
      <c r="D6" s="48"/>
    </row>
    <row r="7" spans="1:4" ht="20.25" x14ac:dyDescent="0.3">
      <c r="A7" s="49" t="s">
        <v>76</v>
      </c>
      <c r="B7" s="49" t="s">
        <v>77</v>
      </c>
      <c r="C7" s="47"/>
      <c r="D7" s="48"/>
    </row>
    <row r="8" spans="1:4" ht="20.25" x14ac:dyDescent="0.3">
      <c r="A8" s="50" t="s">
        <v>78</v>
      </c>
      <c r="B8" s="51">
        <v>-1000000</v>
      </c>
      <c r="C8" s="47"/>
      <c r="D8" s="48"/>
    </row>
    <row r="9" spans="1:4" ht="20.25" x14ac:dyDescent="0.3">
      <c r="A9" s="50" t="s">
        <v>79</v>
      </c>
      <c r="B9" s="51">
        <f>所得税调整事项!$D$8</f>
        <v>0</v>
      </c>
      <c r="C9" s="47"/>
      <c r="D9" s="48"/>
    </row>
    <row r="10" spans="1:4" ht="20.25" x14ac:dyDescent="0.3">
      <c r="A10" s="50" t="s">
        <v>80</v>
      </c>
      <c r="B10" s="51">
        <f>所得税调整事项!$D$15</f>
        <v>50000</v>
      </c>
      <c r="C10" s="47"/>
      <c r="D10" s="48"/>
    </row>
    <row r="11" spans="1:4" ht="20.25" x14ac:dyDescent="0.3">
      <c r="A11" s="50" t="s">
        <v>104</v>
      </c>
      <c r="B11" s="51">
        <f>-所得税调整事项!D79</f>
        <v>-100000</v>
      </c>
      <c r="C11" s="47"/>
      <c r="D11" s="48"/>
    </row>
    <row r="12" spans="1:4" ht="20.25" x14ac:dyDescent="0.3">
      <c r="A12" s="50" t="s">
        <v>81</v>
      </c>
      <c r="B12" s="51">
        <f>所得税调整事项!$D$48</f>
        <v>0</v>
      </c>
      <c r="C12" s="47"/>
      <c r="D12" s="48"/>
    </row>
    <row r="13" spans="1:4" ht="20.25" x14ac:dyDescent="0.3">
      <c r="A13" s="50" t="s">
        <v>82</v>
      </c>
      <c r="B13" s="51">
        <f>所得税调整事项!$D$51</f>
        <v>0</v>
      </c>
      <c r="C13" s="47"/>
      <c r="D13" s="48"/>
    </row>
    <row r="14" spans="1:4" ht="20.25" x14ac:dyDescent="0.3">
      <c r="A14" s="50" t="s">
        <v>83</v>
      </c>
      <c r="B14" s="51">
        <f>-所得税调整事项!$D$90</f>
        <v>0</v>
      </c>
      <c r="C14" s="47"/>
      <c r="D14" s="48"/>
    </row>
    <row r="15" spans="1:4" ht="20.25" x14ac:dyDescent="0.3">
      <c r="A15" s="50" t="s">
        <v>105</v>
      </c>
      <c r="B15" s="51">
        <f>SUM(B8:B14)</f>
        <v>-1050000</v>
      </c>
      <c r="C15" s="52"/>
      <c r="D15" s="48"/>
    </row>
    <row r="16" spans="1:4" ht="20.25" x14ac:dyDescent="0.3">
      <c r="A16" s="50" t="s">
        <v>84</v>
      </c>
      <c r="B16" s="53">
        <v>0.15</v>
      </c>
      <c r="C16" s="47"/>
      <c r="D16" s="48"/>
    </row>
    <row r="17" spans="1:4" ht="20.25" x14ac:dyDescent="0.3">
      <c r="A17" s="50" t="s">
        <v>85</v>
      </c>
      <c r="B17" s="51">
        <f>MAX(B15*B16,0)</f>
        <v>0</v>
      </c>
      <c r="C17" s="47"/>
      <c r="D17" s="48"/>
    </row>
    <row r="18" spans="1:4" ht="20.25" x14ac:dyDescent="0.3">
      <c r="A18" s="54"/>
      <c r="B18" s="55"/>
      <c r="C18" s="47"/>
      <c r="D18" s="48"/>
    </row>
    <row r="19" spans="1:4" ht="20.25" x14ac:dyDescent="0.3">
      <c r="A19" s="54"/>
      <c r="B19" s="54" t="s">
        <v>86</v>
      </c>
      <c r="C19" s="47"/>
      <c r="D19" s="48"/>
    </row>
    <row r="20" spans="1:4" ht="20.25" x14ac:dyDescent="0.3">
      <c r="A20" s="54"/>
      <c r="B20" s="54"/>
      <c r="C20" s="47"/>
      <c r="D20" s="48"/>
    </row>
    <row r="21" spans="1:4" ht="20.25" x14ac:dyDescent="0.3">
      <c r="A21" s="56" t="s">
        <v>87</v>
      </c>
      <c r="B21" s="54"/>
      <c r="C21" s="47"/>
      <c r="D21" s="48"/>
    </row>
    <row r="22" spans="1:4" ht="20.25" x14ac:dyDescent="0.3">
      <c r="A22" s="54"/>
      <c r="B22" s="54"/>
      <c r="C22" s="47"/>
      <c r="D22" s="48"/>
    </row>
    <row r="23" spans="1:4" ht="20.25" x14ac:dyDescent="0.3">
      <c r="A23" s="49" t="s">
        <v>76</v>
      </c>
      <c r="B23" s="49" t="s">
        <v>77</v>
      </c>
      <c r="C23" s="47"/>
      <c r="D23" s="48"/>
    </row>
    <row r="24" spans="1:4" ht="20.25" x14ac:dyDescent="0.3">
      <c r="A24" s="50" t="s">
        <v>78</v>
      </c>
      <c r="B24" s="51">
        <f>B8</f>
        <v>-1000000</v>
      </c>
      <c r="C24" s="47"/>
      <c r="D24" s="48"/>
    </row>
    <row r="25" spans="1:4" ht="20.25" x14ac:dyDescent="0.3">
      <c r="A25" s="50" t="s">
        <v>88</v>
      </c>
      <c r="B25" s="51">
        <f>B24*15%</f>
        <v>-150000</v>
      </c>
      <c r="C25" s="47"/>
      <c r="D25" s="48"/>
    </row>
    <row r="26" spans="1:4" ht="20.25" x14ac:dyDescent="0.3">
      <c r="A26" s="50" t="s">
        <v>79</v>
      </c>
      <c r="B26" s="51">
        <f>所得税调整事项!$D$8*15%</f>
        <v>0</v>
      </c>
      <c r="C26" s="47"/>
      <c r="D26" s="48"/>
    </row>
    <row r="27" spans="1:4" ht="20.25" x14ac:dyDescent="0.3">
      <c r="A27" s="50" t="s">
        <v>80</v>
      </c>
      <c r="B27" s="51">
        <f>所得税调整事项!$D$15*15%</f>
        <v>7500</v>
      </c>
      <c r="C27" s="47"/>
      <c r="D27" s="48"/>
    </row>
    <row r="28" spans="1:4" ht="20.25" x14ac:dyDescent="0.3">
      <c r="A28" s="50" t="s">
        <v>104</v>
      </c>
      <c r="B28" s="51">
        <f>B11*15%</f>
        <v>-15000</v>
      </c>
      <c r="C28" s="47"/>
      <c r="D28" s="48"/>
    </row>
    <row r="29" spans="1:4" ht="20.25" x14ac:dyDescent="0.3">
      <c r="A29" s="50" t="s">
        <v>81</v>
      </c>
      <c r="B29" s="51">
        <f>所得税调整事项!$D$48*15%</f>
        <v>0</v>
      </c>
      <c r="C29" s="47"/>
      <c r="D29" s="48"/>
    </row>
    <row r="30" spans="1:4" ht="20.25" x14ac:dyDescent="0.3">
      <c r="A30" s="50" t="s">
        <v>82</v>
      </c>
      <c r="B30" s="51">
        <f>所得税调整事项!$D$51*15%</f>
        <v>0</v>
      </c>
      <c r="C30" s="47"/>
      <c r="D30" s="48"/>
    </row>
    <row r="31" spans="1:4" ht="20.25" x14ac:dyDescent="0.3">
      <c r="A31" s="50" t="s">
        <v>83</v>
      </c>
      <c r="B31" s="51">
        <f>-所得税调整事项!$D$90*15%</f>
        <v>0</v>
      </c>
      <c r="C31" s="47"/>
      <c r="D31" s="48"/>
    </row>
    <row r="32" spans="1:4" ht="20.25" x14ac:dyDescent="0.3">
      <c r="A32" s="50" t="s">
        <v>85</v>
      </c>
      <c r="B32" s="51">
        <f>MAX(SUM(B25:B31),0)</f>
        <v>0</v>
      </c>
      <c r="C32" s="47"/>
      <c r="D32" s="48"/>
    </row>
    <row r="33" spans="1:4" ht="20.25" x14ac:dyDescent="0.3">
      <c r="A33" s="54"/>
      <c r="B33" s="57">
        <f>B32-B17</f>
        <v>0</v>
      </c>
      <c r="C33" s="47"/>
      <c r="D33" s="48"/>
    </row>
    <row r="34" spans="1:4" ht="20.25" x14ac:dyDescent="0.3">
      <c r="A34" s="54"/>
      <c r="B34" s="54" t="s">
        <v>86</v>
      </c>
      <c r="C34" s="47"/>
      <c r="D34" s="48"/>
    </row>
    <row r="35" spans="1:4" ht="20.25" x14ac:dyDescent="0.3">
      <c r="A35" s="54"/>
      <c r="B35" s="54"/>
      <c r="C35" s="47"/>
      <c r="D35" s="48"/>
    </row>
    <row r="36" spans="1:4" ht="20.25" x14ac:dyDescent="0.3">
      <c r="A36" s="56" t="s">
        <v>89</v>
      </c>
      <c r="B36" s="54"/>
      <c r="C36" s="47"/>
      <c r="D36" s="48"/>
    </row>
    <row r="37" spans="1:4" ht="20.25" x14ac:dyDescent="0.3">
      <c r="A37" s="54"/>
      <c r="B37" s="54"/>
      <c r="C37" s="47"/>
      <c r="D37" s="48"/>
    </row>
    <row r="38" spans="1:4" ht="20.25" x14ac:dyDescent="0.3">
      <c r="A38" s="49" t="s">
        <v>76</v>
      </c>
      <c r="B38" s="49" t="s">
        <v>77</v>
      </c>
      <c r="C38" s="47"/>
      <c r="D38" s="48"/>
    </row>
    <row r="39" spans="1:4" ht="20.25" x14ac:dyDescent="0.3">
      <c r="A39" s="50" t="s">
        <v>78</v>
      </c>
      <c r="B39" s="51">
        <f>B24</f>
        <v>-1000000</v>
      </c>
      <c r="C39" s="47"/>
      <c r="D39" s="48"/>
    </row>
    <row r="40" spans="1:4" ht="20.25" x14ac:dyDescent="0.3">
      <c r="A40" s="50" t="s">
        <v>88</v>
      </c>
      <c r="B40" s="51">
        <f>B39*15%</f>
        <v>-150000</v>
      </c>
      <c r="C40" s="47"/>
      <c r="D40" s="48"/>
    </row>
    <row r="41" spans="1:4" ht="20.25" x14ac:dyDescent="0.3">
      <c r="A41" s="50" t="s">
        <v>79</v>
      </c>
      <c r="B41" s="51">
        <f>所得税调整事项!$D$8*15%</f>
        <v>0</v>
      </c>
      <c r="C41" s="47"/>
      <c r="D41" s="48"/>
    </row>
    <row r="42" spans="1:4" ht="20.25" x14ac:dyDescent="0.3">
      <c r="A42" s="50" t="s">
        <v>80</v>
      </c>
      <c r="B42" s="51">
        <f>所得税调整事项!$D$15*15%</f>
        <v>7500</v>
      </c>
      <c r="C42" s="47"/>
      <c r="D42" s="48"/>
    </row>
    <row r="43" spans="1:4" ht="20.25" x14ac:dyDescent="0.3">
      <c r="A43" s="50" t="s">
        <v>104</v>
      </c>
      <c r="B43" s="51">
        <f>B11*15%</f>
        <v>-15000</v>
      </c>
      <c r="C43" s="47"/>
      <c r="D43" s="48"/>
    </row>
    <row r="44" spans="1:4" ht="20.25" x14ac:dyDescent="0.3">
      <c r="A44" s="50" t="s">
        <v>107</v>
      </c>
      <c r="B44" s="51">
        <f>-B15*15%</f>
        <v>157500</v>
      </c>
      <c r="C44" s="65"/>
      <c r="D44" s="48" t="s">
        <v>112</v>
      </c>
    </row>
    <row r="45" spans="1:4" ht="20.25" x14ac:dyDescent="0.3">
      <c r="A45" s="50" t="s">
        <v>81</v>
      </c>
      <c r="B45" s="51">
        <f>所得税调整事项!$D$48*15%</f>
        <v>0</v>
      </c>
      <c r="C45" s="47"/>
      <c r="D45" s="48"/>
    </row>
    <row r="46" spans="1:4" ht="20.25" x14ac:dyDescent="0.3">
      <c r="A46" s="50" t="s">
        <v>82</v>
      </c>
      <c r="B46" s="51">
        <f>所得税调整事项!$D$51*15%</f>
        <v>0</v>
      </c>
      <c r="C46" s="47"/>
      <c r="D46" s="48"/>
    </row>
    <row r="47" spans="1:4" ht="20.25" x14ac:dyDescent="0.3">
      <c r="A47" s="50" t="s">
        <v>90</v>
      </c>
      <c r="B47" s="51">
        <f>-所得税调整事项!$D$90*15%</f>
        <v>0</v>
      </c>
      <c r="C47" s="47"/>
      <c r="D47" s="48"/>
    </row>
    <row r="48" spans="1:4" ht="20.25" x14ac:dyDescent="0.3">
      <c r="A48" s="50" t="s">
        <v>85</v>
      </c>
      <c r="B48" s="51">
        <f>MAX(SUM(B40:B47),0)</f>
        <v>0</v>
      </c>
      <c r="C48" s="47"/>
      <c r="D48" s="48"/>
    </row>
    <row r="49" spans="1:5" ht="20.25" x14ac:dyDescent="0.3">
      <c r="A49" s="58" t="s">
        <v>91</v>
      </c>
      <c r="B49" s="59"/>
      <c r="C49" s="70"/>
      <c r="D49" s="71"/>
      <c r="E49" s="72"/>
    </row>
    <row r="50" spans="1:5" ht="20.25" x14ac:dyDescent="0.3">
      <c r="A50" s="50" t="s">
        <v>109</v>
      </c>
      <c r="B50" s="61">
        <f>15000</f>
        <v>15000</v>
      </c>
      <c r="C50" s="71"/>
      <c r="D50" s="73"/>
      <c r="E50" s="72"/>
    </row>
    <row r="51" spans="1:5" ht="20.25" x14ac:dyDescent="0.3">
      <c r="A51" s="50" t="s">
        <v>110</v>
      </c>
      <c r="B51" s="61">
        <v>-100000</v>
      </c>
      <c r="C51" s="71"/>
      <c r="D51" s="74"/>
      <c r="E51" s="72"/>
    </row>
    <row r="52" spans="1:5" ht="20.25" x14ac:dyDescent="0.3">
      <c r="A52" s="50" t="s">
        <v>92</v>
      </c>
      <c r="B52" s="61">
        <f>SUM(B50:B51)</f>
        <v>-85000</v>
      </c>
      <c r="C52" s="75"/>
      <c r="D52" s="75"/>
      <c r="E52" s="72"/>
    </row>
    <row r="53" spans="1:5" ht="19.5" customHeight="1" x14ac:dyDescent="0.3">
      <c r="A53" s="62"/>
      <c r="B53" s="55"/>
      <c r="C53" s="62"/>
      <c r="D53" s="62"/>
    </row>
    <row r="54" spans="1:5" ht="20.25" x14ac:dyDescent="0.3">
      <c r="A54" s="62"/>
      <c r="B54" s="54" t="s">
        <v>86</v>
      </c>
      <c r="C54" s="62"/>
      <c r="D54" s="62"/>
    </row>
    <row r="55" spans="1:5" ht="20.25" x14ac:dyDescent="0.3">
      <c r="A55" s="56" t="s">
        <v>93</v>
      </c>
      <c r="B55" s="62"/>
      <c r="C55" s="62"/>
      <c r="D55" s="62"/>
    </row>
    <row r="56" spans="1:5" ht="20.25" x14ac:dyDescent="0.3">
      <c r="A56" s="49" t="s">
        <v>76</v>
      </c>
      <c r="B56" s="49" t="s">
        <v>77</v>
      </c>
      <c r="C56" s="62"/>
      <c r="D56" s="62"/>
    </row>
    <row r="57" spans="1:5" ht="20.25" x14ac:dyDescent="0.2">
      <c r="A57" s="50" t="s">
        <v>94</v>
      </c>
      <c r="B57" s="51">
        <f>B39</f>
        <v>-1000000</v>
      </c>
      <c r="C57" s="62"/>
      <c r="D57" s="62"/>
    </row>
    <row r="58" spans="1:5" ht="20.25" x14ac:dyDescent="0.2">
      <c r="A58" s="50" t="s">
        <v>95</v>
      </c>
      <c r="B58" s="51">
        <f>B57*15%</f>
        <v>-150000</v>
      </c>
      <c r="C58" s="62"/>
      <c r="D58" s="62"/>
    </row>
    <row r="59" spans="1:5" ht="20.25" x14ac:dyDescent="0.2">
      <c r="A59" s="50" t="s">
        <v>96</v>
      </c>
      <c r="B59" s="51">
        <f>所得税调整事项!$D$8*15%</f>
        <v>0</v>
      </c>
      <c r="C59" s="62"/>
      <c r="D59" s="62"/>
    </row>
    <row r="60" spans="1:5" ht="20.25" x14ac:dyDescent="0.2">
      <c r="A60" s="50" t="s">
        <v>97</v>
      </c>
      <c r="B60" s="51">
        <f>所得税调整事项!$D$15*15%</f>
        <v>7500</v>
      </c>
    </row>
    <row r="61" spans="1:5" ht="20.25" x14ac:dyDescent="0.2">
      <c r="A61" s="50" t="s">
        <v>106</v>
      </c>
      <c r="B61" s="51">
        <f>-所得税调整事项!D73*15%</f>
        <v>-15000</v>
      </c>
    </row>
    <row r="62" spans="1:5" ht="20.25" x14ac:dyDescent="0.2">
      <c r="A62" s="50" t="s">
        <v>107</v>
      </c>
      <c r="B62" s="51">
        <f>B44</f>
        <v>157500</v>
      </c>
    </row>
    <row r="63" spans="1:5" ht="20.25" x14ac:dyDescent="0.2">
      <c r="A63" s="50" t="s">
        <v>98</v>
      </c>
      <c r="B63" s="51">
        <f>-所得税调整事项!$D$90*15%</f>
        <v>0</v>
      </c>
    </row>
    <row r="64" spans="1:5" ht="20.25" x14ac:dyDescent="0.3">
      <c r="A64" s="58" t="s">
        <v>99</v>
      </c>
      <c r="B64" s="59"/>
    </row>
    <row r="65" spans="1:4" ht="20.25" x14ac:dyDescent="0.3">
      <c r="A65" s="50" t="s">
        <v>100</v>
      </c>
      <c r="B65" s="61">
        <f>B50</f>
        <v>15000</v>
      </c>
      <c r="D65" s="54"/>
    </row>
    <row r="66" spans="1:4" ht="20.25" x14ac:dyDescent="0.3">
      <c r="A66" s="50" t="s">
        <v>107</v>
      </c>
      <c r="B66" s="61">
        <f>B51</f>
        <v>-100000</v>
      </c>
      <c r="D66" s="54"/>
    </row>
    <row r="67" spans="1:4" ht="20.25" x14ac:dyDescent="0.3">
      <c r="A67" s="50" t="s">
        <v>101</v>
      </c>
      <c r="B67" s="61">
        <f>SUM(B58:B66)</f>
        <v>-85000</v>
      </c>
    </row>
    <row r="68" spans="1:4" ht="20.25" x14ac:dyDescent="0.3">
      <c r="A68" s="62"/>
      <c r="B68" s="55"/>
    </row>
    <row r="69" spans="1:4" ht="20.25" x14ac:dyDescent="0.3">
      <c r="A69" s="62"/>
      <c r="B69" s="54" t="s">
        <v>86</v>
      </c>
    </row>
    <row r="71" spans="1:4" ht="20.25" x14ac:dyDescent="0.3">
      <c r="A71" s="49" t="s">
        <v>76</v>
      </c>
      <c r="B71" s="49" t="s">
        <v>77</v>
      </c>
    </row>
    <row r="72" spans="1:4" ht="20.25" x14ac:dyDescent="0.2">
      <c r="A72" s="50" t="s">
        <v>94</v>
      </c>
      <c r="B72" s="51">
        <v>-1000000</v>
      </c>
    </row>
    <row r="73" spans="1:4" ht="20.25" x14ac:dyDescent="0.2">
      <c r="A73" s="50" t="s">
        <v>95</v>
      </c>
      <c r="B73" s="51">
        <v>-150000</v>
      </c>
    </row>
    <row r="74" spans="1:4" ht="20.25" x14ac:dyDescent="0.2">
      <c r="A74" s="50" t="s">
        <v>96</v>
      </c>
      <c r="B74" s="51">
        <v>0</v>
      </c>
    </row>
    <row r="75" spans="1:4" ht="20.25" x14ac:dyDescent="0.2">
      <c r="A75" s="50" t="s">
        <v>97</v>
      </c>
      <c r="B75" s="51">
        <v>7500</v>
      </c>
    </row>
    <row r="76" spans="1:4" ht="20.25" x14ac:dyDescent="0.2">
      <c r="A76" s="50" t="s">
        <v>107</v>
      </c>
      <c r="B76" s="51">
        <v>57500</v>
      </c>
    </row>
    <row r="77" spans="1:4" ht="20.25" x14ac:dyDescent="0.2">
      <c r="A77" s="50" t="s">
        <v>98</v>
      </c>
      <c r="B77" s="51">
        <v>0</v>
      </c>
    </row>
    <row r="78" spans="1:4" ht="20.25" x14ac:dyDescent="0.3">
      <c r="A78" s="58" t="s">
        <v>99</v>
      </c>
      <c r="B78" s="59"/>
    </row>
    <row r="79" spans="1:4" ht="20.25" x14ac:dyDescent="0.3">
      <c r="A79" s="50" t="s">
        <v>101</v>
      </c>
      <c r="B79" s="61">
        <f>SUM(B73:B78)</f>
        <v>-85000</v>
      </c>
    </row>
  </sheetData>
  <mergeCells count="1">
    <mergeCell ref="A1:D1"/>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所得税调整事项</vt:lpstr>
      <vt:lpstr>亏损的情况（没确认递延）</vt:lpstr>
      <vt:lpstr>亏损的情况（全部确认递延）</vt:lpstr>
      <vt:lpstr>亏损的情况（部分确认递延）</vt:lpstr>
      <vt:lpstr>所得税调整事项!Print_Titles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dcterms:created xsi:type="dcterms:W3CDTF">2023-03-22T09:29:35Z</dcterms:created>
  <dcterms:modified xsi:type="dcterms:W3CDTF">2023-03-22T12:08:27Z</dcterms:modified>
</cp:coreProperties>
</file>