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ADMINI~1\AppData\Local\Temp\baiduyunguanjia\onlinedit\cache\1857201439690a43eb483fd489babf44\"/>
    </mc:Choice>
  </mc:AlternateContent>
  <xr:revisionPtr revIDLastSave="0" documentId="13_ncr:1_{8945031A-CCC0-4722-A1DA-B60FC0D71A25}" xr6:coauthVersionLast="45" xr6:coauthVersionMax="45" xr10:uidLastSave="{00000000-0000-0000-0000-000000000000}"/>
  <bookViews>
    <workbookView xWindow="-120" yWindow="-120" windowWidth="21840" windowHeight="13140" tabRatio="888" activeTab="9" xr2:uid="{00000000-000D-0000-FFFF-FFFF00000000}"/>
  </bookViews>
  <sheets>
    <sheet name="资产负债表" sheetId="6" r:id="rId1"/>
    <sheet name="资产负债表（续）" sheetId="7" r:id="rId2"/>
    <sheet name="利润表" sheetId="8" r:id="rId3"/>
    <sheet name="现金流量表" sheetId="9" r:id="rId4"/>
    <sheet name="所有者权益变动表" sheetId="19" state="hidden" r:id="rId5"/>
    <sheet name="调整分录-上期" sheetId="15" r:id="rId6"/>
    <sheet name="TB-上期" sheetId="16" r:id="rId7"/>
    <sheet name="调整分录-本期" sheetId="3" r:id="rId8"/>
    <sheet name="TB-本期" sheetId="2" r:id="rId9"/>
    <sheet name="现金流量表编制模板" sheetId="18" r:id="rId10"/>
    <sheet name="工作底稿法调整分录" sheetId="28" r:id="rId11"/>
    <sheet name="工作底稿法" sheetId="26" r:id="rId12"/>
    <sheet name="序时账法" sheetId="32" r:id="rId13"/>
  </sheets>
  <externalReferences>
    <externalReference r:id="rId14"/>
    <externalReference r:id="rId15"/>
    <externalReference r:id="rId16"/>
  </externalReferences>
  <definedNames>
    <definedName name="_xlnm._FilterDatabase" localSheetId="8" hidden="1">'TB-本期'!$A$5:$AH$187</definedName>
    <definedName name="_xlnm._FilterDatabase" localSheetId="6" hidden="1">'TB-上期'!$A$5:$AE$187</definedName>
    <definedName name="_xlnm._FilterDatabase" localSheetId="11" hidden="1">工作底稿法!$A$5:$H$187</definedName>
    <definedName name="_xlnm._FilterDatabase" localSheetId="9" hidden="1">#REF!</definedName>
    <definedName name="_xlnm._FilterDatabase" hidden="1">#REF!</definedName>
    <definedName name="AS2DocOpenMode" hidden="1">"AS2DocumentEdit"</definedName>
    <definedName name="CASHIN">[1]鼎信诺字典表!$B$5:$B$20</definedName>
    <definedName name="CASHOUT">[1]鼎信诺字典表!$B$22:$B$37</definedName>
    <definedName name="costs">[1]鼎信诺字典表!$C$69:$C$77</definedName>
    <definedName name="databaaa" hidden="1">#REF!</definedName>
    <definedName name="databass" localSheetId="9" hidden="1">#REF!</definedName>
    <definedName name="databass" hidden="1">#REF!</definedName>
    <definedName name="Databasss" localSheetId="9" hidden="1">#REF!</definedName>
    <definedName name="Databasss" hidden="1">#REF!</definedName>
    <definedName name="gzfzxm">'[2]披露表(国资)'!$C$8:$C$18</definedName>
    <definedName name="hkd">1.0611</definedName>
    <definedName name="methods">'[1]现金流量表(未审)'!$D$6:$F$6</definedName>
    <definedName name="_xlnm.Print_Area" localSheetId="2">利润表!$A$1:$D$68</definedName>
    <definedName name="_xlnm.Print_Area" localSheetId="4">所有者权益变动表!$A$1:$X$35</definedName>
    <definedName name="_xlnm.Print_Area" localSheetId="3">现金流量表!$A$1:$D$62</definedName>
    <definedName name="_xlnm.Print_Area" localSheetId="0">资产负债表!$A$1:$D$48</definedName>
    <definedName name="_xlnm.Print_Area" localSheetId="1">'资产负债表（续）'!$A$1:$D$58</definedName>
    <definedName name="Print_Area_MI" localSheetId="4">#REF!</definedName>
    <definedName name="Print_Area_MI" localSheetId="9">#REF!</definedName>
    <definedName name="Print_Area_MI">#REF!</definedName>
    <definedName name="_xlnm.Print_Titles" localSheetId="4">所有者权益变动表!$1:$6</definedName>
    <definedName name="QT_FZXM">'[3]披露表(国资)'!$D$43:$D$59</definedName>
    <definedName name="SAPBEXrevision" hidden="1">1</definedName>
    <definedName name="SAPBEXsysID" hidden="1">"PE4"</definedName>
    <definedName name="SAPBEXwbID" hidden="1">"3Q4R7W3VD66V3CXTGQHGIRCBE"</definedName>
    <definedName name="SDZL1">[2]明细表!$AQ$13</definedName>
    <definedName name="SDZL2">[2]明细表!$AR$13</definedName>
    <definedName name="SDZL3">[2]明细表!$AS$13</definedName>
    <definedName name="SDZL4">[2]明细表!$AT$13</definedName>
    <definedName name="SDZL5">[2]明细表!$AU$13</definedName>
    <definedName name="usd">8.2773</definedName>
    <definedName name="XJ_FZXM">'[3]披露表(国资)'!$D$7:$D$23</definedName>
    <definedName name="YHCK_FZXM">'[3]披露表(国资)'!$D$25:$D$41</definedName>
    <definedName name="Z_4460DE41_3F33_11D7_896E_0050BA769D49_.wvu.Cols" localSheetId="2" hidden="1">利润表!#REF!</definedName>
    <definedName name="Z_4460DE41_3F33_11D7_896E_0050BA769D49_.wvu.Cols" localSheetId="0" hidden="1">资产负债表!#REF!</definedName>
    <definedName name="Z_4460DE41_3F33_11D7_896E_0050BA769D49_.wvu.Cols" localSheetId="1" hidden="1">'资产负债表（续）'!#REF!</definedName>
    <definedName name="Z_4460DE41_3F33_11D7_896E_0050BA769D49_.wvu.Rows" localSheetId="2" hidden="1">利润表!#REF!</definedName>
    <definedName name="Z_4460DE41_3F33_11D7_896E_0050BA769D49_.wvu.Rows" localSheetId="0" hidden="1">资产负债表!#REF!</definedName>
    <definedName name="Z_4460DE41_3F33_11D7_896E_0050BA769D49_.wvu.Rows" localSheetId="1" hidden="1">'资产负债表（续）'!#REF!</definedName>
    <definedName name="Z_D90FB3E0_C6CC_11D4_A263_FA2A55EA7737_.wvu.Rows" localSheetId="9" hidden="1">#REF!</definedName>
    <definedName name="Z_D90FB3E0_C6CC_11D4_A263_FA2A55EA7737_.wvu.Rows" hidden="1">#REF!</definedName>
    <definedName name="报表项目">[1]鼎信诺字典表!$C$4:$C$76</definedName>
    <definedName name="偿债现金">[1]偿债力分析!$B$21,[1]偿债力分析!$B$25,[1]偿债力分析!$B$29</definedName>
    <definedName name="成本类">[1]鼎信诺字典表!$C$69:$C$77</definedName>
    <definedName name="负债及权益类">[1]鼎信诺字典表!$C$33:$C$61</definedName>
    <definedName name="收入类">[1]鼎信诺字典表!$C$63:$C$67</definedName>
    <definedName name="现流总项目">[1]鼎信诺字典表!$B$4:$B$65</definedName>
    <definedName name="资产类">[1]鼎信诺字典表!$C$5:$C$32</definedName>
    <definedName name="전" localSheetId="4">#REF!</definedName>
    <definedName name="전" localSheetId="9">#REF!</definedName>
    <definedName name="전">#REF!</definedName>
    <definedName name="주택사업본부" localSheetId="4">#REF!</definedName>
    <definedName name="주택사업본부" localSheetId="9">#REF!</definedName>
    <definedName name="주택사업본부">#REF!</definedName>
    <definedName name="철구사업본부" localSheetId="4">#REF!</definedName>
    <definedName name="철구사업본부" localSheetId="9">#REF!</definedName>
    <definedName name="철구사업본부">#REF!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7" i="18" l="1"/>
  <c r="G90" i="18" l="1"/>
  <c r="G204" i="26" l="1"/>
  <c r="G217" i="26"/>
  <c r="G162" i="26"/>
  <c r="G70" i="26" l="1"/>
  <c r="G93" i="26"/>
  <c r="G94" i="26"/>
  <c r="E262" i="26"/>
  <c r="E261" i="26"/>
  <c r="E260" i="26"/>
  <c r="E259" i="26"/>
  <c r="E258" i="26"/>
  <c r="E257" i="26"/>
  <c r="E256" i="26"/>
  <c r="E255" i="26"/>
  <c r="E254" i="26"/>
  <c r="E253" i="26"/>
  <c r="E252" i="26"/>
  <c r="E249" i="26"/>
  <c r="E248" i="26"/>
  <c r="E247" i="26"/>
  <c r="E246" i="26"/>
  <c r="E245" i="26"/>
  <c r="E244" i="26"/>
  <c r="E243" i="26"/>
  <c r="E242" i="26"/>
  <c r="E241" i="26"/>
  <c r="E240" i="26"/>
  <c r="E239" i="26"/>
  <c r="E238" i="26"/>
  <c r="E237" i="26"/>
  <c r="E236" i="26"/>
  <c r="E235" i="26"/>
  <c r="E234" i="26"/>
  <c r="E233" i="26"/>
  <c r="E232" i="26"/>
  <c r="E229" i="26"/>
  <c r="E227" i="26"/>
  <c r="E224" i="26"/>
  <c r="E223" i="26"/>
  <c r="E222" i="26"/>
  <c r="E220" i="26"/>
  <c r="E219" i="26"/>
  <c r="E218" i="26"/>
  <c r="E214" i="26"/>
  <c r="E213" i="26"/>
  <c r="E212" i="26"/>
  <c r="E211" i="26"/>
  <c r="E209" i="26"/>
  <c r="E208" i="26"/>
  <c r="E207" i="26"/>
  <c r="E206" i="26"/>
  <c r="E205" i="26"/>
  <c r="E201" i="26"/>
  <c r="E200" i="26"/>
  <c r="E199" i="26"/>
  <c r="E198" i="26"/>
  <c r="E196" i="26"/>
  <c r="E195" i="26"/>
  <c r="E194" i="26"/>
  <c r="E186" i="26"/>
  <c r="E185" i="26"/>
  <c r="E184" i="26"/>
  <c r="E183" i="26"/>
  <c r="E182" i="26"/>
  <c r="E181" i="26"/>
  <c r="E180" i="26"/>
  <c r="E178" i="26"/>
  <c r="E177" i="26"/>
  <c r="E176" i="26"/>
  <c r="E175" i="26"/>
  <c r="E174" i="26"/>
  <c r="E173" i="26"/>
  <c r="E172" i="26"/>
  <c r="E170" i="26"/>
  <c r="E169" i="26"/>
  <c r="E168" i="26"/>
  <c r="E167" i="26"/>
  <c r="E165" i="26"/>
  <c r="E162" i="26"/>
  <c r="E160" i="26"/>
  <c r="E158" i="26"/>
  <c r="E157" i="26"/>
  <c r="E155" i="26"/>
  <c r="E154" i="26"/>
  <c r="E153" i="26"/>
  <c r="E152" i="26"/>
  <c r="E151" i="26"/>
  <c r="E150" i="26"/>
  <c r="E148" i="26"/>
  <c r="E147" i="26"/>
  <c r="E146" i="26"/>
  <c r="E145" i="26"/>
  <c r="E144" i="26"/>
  <c r="E143" i="26"/>
  <c r="E142" i="26"/>
  <c r="E141" i="26"/>
  <c r="E140" i="26"/>
  <c r="E139" i="26"/>
  <c r="E138" i="26"/>
  <c r="E137" i="26"/>
  <c r="E136" i="26"/>
  <c r="E135" i="26"/>
  <c r="E134" i="26"/>
  <c r="E133" i="26"/>
  <c r="E132" i="26"/>
  <c r="E130" i="26"/>
  <c r="E129" i="26"/>
  <c r="E128" i="26"/>
  <c r="E127" i="26"/>
  <c r="E125" i="26"/>
  <c r="E122" i="26"/>
  <c r="E119" i="26"/>
  <c r="E118" i="26"/>
  <c r="E117" i="26"/>
  <c r="E116" i="26"/>
  <c r="E115" i="26"/>
  <c r="E114" i="26"/>
  <c r="E113" i="26"/>
  <c r="E112" i="26"/>
  <c r="E111" i="26"/>
  <c r="E110" i="26"/>
  <c r="E109" i="26"/>
  <c r="E108" i="26"/>
  <c r="E105" i="26"/>
  <c r="E104" i="26"/>
  <c r="E103" i="26"/>
  <c r="E102" i="26"/>
  <c r="E101" i="26"/>
  <c r="E99" i="26"/>
  <c r="E98" i="26"/>
  <c r="E97" i="26"/>
  <c r="E96" i="26"/>
  <c r="E95" i="26"/>
  <c r="E91" i="26"/>
  <c r="E90" i="26"/>
  <c r="E89" i="26"/>
  <c r="E88" i="26"/>
  <c r="E87" i="26"/>
  <c r="E86" i="26"/>
  <c r="E85" i="26"/>
  <c r="E84" i="26"/>
  <c r="E83" i="26"/>
  <c r="E82" i="26"/>
  <c r="E81" i="26"/>
  <c r="E80" i="26"/>
  <c r="E79" i="26"/>
  <c r="E78" i="26"/>
  <c r="E77" i="26"/>
  <c r="E76" i="26"/>
  <c r="E75" i="26"/>
  <c r="E74" i="26"/>
  <c r="E73" i="26"/>
  <c r="E72" i="26"/>
  <c r="E71" i="26"/>
  <c r="E70" i="26"/>
  <c r="E67" i="26"/>
  <c r="E66" i="26"/>
  <c r="E65" i="26"/>
  <c r="E63" i="26"/>
  <c r="E62" i="26"/>
  <c r="E61" i="26"/>
  <c r="E59" i="26"/>
  <c r="E58" i="26"/>
  <c r="E57" i="26"/>
  <c r="E56" i="26"/>
  <c r="E55" i="26"/>
  <c r="E54" i="26"/>
  <c r="E52" i="26"/>
  <c r="E51" i="26"/>
  <c r="E49" i="26"/>
  <c r="E48" i="26"/>
  <c r="E47" i="26"/>
  <c r="E45" i="26"/>
  <c r="E44" i="26"/>
  <c r="E43" i="26"/>
  <c r="E42" i="26"/>
  <c r="E41" i="26"/>
  <c r="E39" i="26"/>
  <c r="E38" i="26"/>
  <c r="E37" i="26"/>
  <c r="E36" i="26"/>
  <c r="E35" i="26"/>
  <c r="E34" i="26"/>
  <c r="E33" i="26"/>
  <c r="E31" i="26"/>
  <c r="E30" i="26"/>
  <c r="E29" i="26"/>
  <c r="E28" i="26"/>
  <c r="E26" i="26"/>
  <c r="E25" i="26"/>
  <c r="E24" i="26"/>
  <c r="E22" i="26"/>
  <c r="E21" i="26"/>
  <c r="E20" i="26"/>
  <c r="E19" i="26"/>
  <c r="E18" i="26"/>
  <c r="E17" i="26"/>
  <c r="E16" i="26"/>
  <c r="E14" i="26"/>
  <c r="E13" i="26"/>
  <c r="E12" i="26"/>
  <c r="E11" i="26"/>
  <c r="E10" i="26"/>
  <c r="E9" i="26"/>
  <c r="E8" i="26"/>
  <c r="E7" i="26"/>
  <c r="D262" i="26"/>
  <c r="D261" i="26"/>
  <c r="D260" i="26"/>
  <c r="D259" i="26"/>
  <c r="D258" i="26"/>
  <c r="D257" i="26"/>
  <c r="D256" i="26"/>
  <c r="D255" i="26"/>
  <c r="D254" i="26"/>
  <c r="D253" i="26"/>
  <c r="D252" i="26"/>
  <c r="D249" i="26"/>
  <c r="D248" i="26"/>
  <c r="D247" i="26"/>
  <c r="D246" i="26"/>
  <c r="D245" i="26"/>
  <c r="D244" i="26"/>
  <c r="D243" i="26"/>
  <c r="D242" i="26"/>
  <c r="D241" i="26"/>
  <c r="D240" i="26"/>
  <c r="D239" i="26"/>
  <c r="D238" i="26"/>
  <c r="D237" i="26"/>
  <c r="D236" i="26"/>
  <c r="D235" i="26"/>
  <c r="D234" i="26"/>
  <c r="D233" i="26"/>
  <c r="D232" i="26"/>
  <c r="D229" i="26"/>
  <c r="D227" i="26"/>
  <c r="D224" i="26"/>
  <c r="D223" i="26"/>
  <c r="D222" i="26"/>
  <c r="D220" i="26"/>
  <c r="D219" i="26"/>
  <c r="D218" i="26"/>
  <c r="D214" i="26"/>
  <c r="D213" i="26"/>
  <c r="D212" i="26"/>
  <c r="D211" i="26"/>
  <c r="D209" i="26"/>
  <c r="D208" i="26"/>
  <c r="D207" i="26"/>
  <c r="D206" i="26"/>
  <c r="D205" i="26"/>
  <c r="D201" i="26"/>
  <c r="D200" i="26"/>
  <c r="D199" i="26"/>
  <c r="D198" i="26"/>
  <c r="D196" i="26"/>
  <c r="D195" i="26"/>
  <c r="D194" i="26"/>
  <c r="D186" i="26"/>
  <c r="D185" i="26"/>
  <c r="D184" i="26"/>
  <c r="D183" i="26"/>
  <c r="D182" i="26"/>
  <c r="D181" i="26"/>
  <c r="D180" i="26"/>
  <c r="D178" i="26"/>
  <c r="D177" i="26"/>
  <c r="D176" i="26"/>
  <c r="D175" i="26"/>
  <c r="D174" i="26"/>
  <c r="D173" i="26"/>
  <c r="D172" i="26"/>
  <c r="D170" i="26"/>
  <c r="D169" i="26"/>
  <c r="D168" i="26"/>
  <c r="D167" i="26"/>
  <c r="D165" i="26"/>
  <c r="D162" i="26"/>
  <c r="D160" i="26"/>
  <c r="D158" i="26"/>
  <c r="D157" i="26"/>
  <c r="D155" i="26"/>
  <c r="D154" i="26"/>
  <c r="D153" i="26"/>
  <c r="D152" i="26"/>
  <c r="D151" i="26"/>
  <c r="D150" i="26"/>
  <c r="D148" i="26"/>
  <c r="D147" i="26"/>
  <c r="D146" i="26"/>
  <c r="D145" i="26"/>
  <c r="D144" i="26"/>
  <c r="D143" i="26"/>
  <c r="D142" i="26"/>
  <c r="D141" i="26"/>
  <c r="F141" i="26" s="1"/>
  <c r="D140" i="26"/>
  <c r="D139" i="26"/>
  <c r="D138" i="26"/>
  <c r="D137" i="26"/>
  <c r="F137" i="26" s="1"/>
  <c r="D136" i="26"/>
  <c r="D135" i="26"/>
  <c r="D134" i="26"/>
  <c r="D133" i="26"/>
  <c r="F133" i="26" s="1"/>
  <c r="D132" i="26"/>
  <c r="D130" i="26"/>
  <c r="D129" i="26"/>
  <c r="D128" i="26"/>
  <c r="D127" i="26"/>
  <c r="D125" i="26"/>
  <c r="D122" i="26"/>
  <c r="D119" i="26"/>
  <c r="D118" i="26"/>
  <c r="F118" i="26" s="1"/>
  <c r="D117" i="26"/>
  <c r="D116" i="26"/>
  <c r="D115" i="26"/>
  <c r="D114" i="26"/>
  <c r="D113" i="26"/>
  <c r="D112" i="26"/>
  <c r="D111" i="26"/>
  <c r="D110" i="26"/>
  <c r="D109" i="26"/>
  <c r="D108" i="26"/>
  <c r="D105" i="26"/>
  <c r="D104" i="26"/>
  <c r="D103" i="26"/>
  <c r="D102" i="26"/>
  <c r="D101" i="26"/>
  <c r="D99" i="26"/>
  <c r="D98" i="26"/>
  <c r="D97" i="26"/>
  <c r="D96" i="26"/>
  <c r="D95" i="26"/>
  <c r="D91" i="26"/>
  <c r="D90" i="26"/>
  <c r="D89" i="26"/>
  <c r="D88" i="26"/>
  <c r="D87" i="26"/>
  <c r="D86" i="26"/>
  <c r="D85" i="26"/>
  <c r="D84" i="26"/>
  <c r="D83" i="26"/>
  <c r="D82" i="26"/>
  <c r="D81" i="26"/>
  <c r="D80" i="26"/>
  <c r="D79" i="26"/>
  <c r="D78" i="26"/>
  <c r="D77" i="26"/>
  <c r="D76" i="26"/>
  <c r="D75" i="26"/>
  <c r="D74" i="26"/>
  <c r="D73" i="26"/>
  <c r="D72" i="26"/>
  <c r="D71" i="26"/>
  <c r="D70" i="26"/>
  <c r="D67" i="26"/>
  <c r="D66" i="26"/>
  <c r="D65" i="26"/>
  <c r="D63" i="26"/>
  <c r="D62" i="26"/>
  <c r="D61" i="26"/>
  <c r="D59" i="26"/>
  <c r="D58" i="26"/>
  <c r="D57" i="26"/>
  <c r="D56" i="26"/>
  <c r="D55" i="26"/>
  <c r="D54" i="26"/>
  <c r="D52" i="26"/>
  <c r="D51" i="26"/>
  <c r="D49" i="26"/>
  <c r="D48" i="26"/>
  <c r="D47" i="26"/>
  <c r="F47" i="26" s="1"/>
  <c r="D45" i="26"/>
  <c r="D44" i="26"/>
  <c r="D43" i="26"/>
  <c r="D42" i="26"/>
  <c r="D41" i="26"/>
  <c r="D39" i="26"/>
  <c r="D38" i="26"/>
  <c r="D37" i="26"/>
  <c r="D36" i="26"/>
  <c r="D35" i="26"/>
  <c r="D34" i="26"/>
  <c r="D33" i="26"/>
  <c r="D31" i="26"/>
  <c r="D30" i="26"/>
  <c r="D29" i="26"/>
  <c r="D28" i="26"/>
  <c r="D26" i="26"/>
  <c r="D25" i="26"/>
  <c r="D24" i="26"/>
  <c r="D22" i="26"/>
  <c r="D21" i="26"/>
  <c r="D20" i="26"/>
  <c r="D19" i="26"/>
  <c r="D18" i="26"/>
  <c r="D17" i="26"/>
  <c r="D16" i="26"/>
  <c r="D14" i="26"/>
  <c r="D13" i="26"/>
  <c r="D12" i="26"/>
  <c r="D11" i="26"/>
  <c r="D10" i="26"/>
  <c r="D9" i="26"/>
  <c r="D8" i="26"/>
  <c r="D7" i="26"/>
  <c r="C263" i="26"/>
  <c r="C250" i="26"/>
  <c r="C225" i="26"/>
  <c r="C221" i="26"/>
  <c r="C226" i="26" s="1"/>
  <c r="C215" i="26"/>
  <c r="C210" i="26"/>
  <c r="C202" i="26"/>
  <c r="C197" i="26"/>
  <c r="C203" i="26" s="1"/>
  <c r="C131" i="26"/>
  <c r="C126" i="26"/>
  <c r="C121" i="26"/>
  <c r="C123" i="26" s="1"/>
  <c r="C106" i="26"/>
  <c r="C92" i="26"/>
  <c r="C64" i="26"/>
  <c r="C60" i="26"/>
  <c r="C53" i="26"/>
  <c r="C50" i="26"/>
  <c r="C46" i="26"/>
  <c r="C40" i="26"/>
  <c r="C27" i="26"/>
  <c r="C23" i="26"/>
  <c r="C15" i="26"/>
  <c r="F164" i="26"/>
  <c r="F149" i="26"/>
  <c r="F100" i="26"/>
  <c r="AA235" i="16"/>
  <c r="AB235" i="16"/>
  <c r="AA235" i="2"/>
  <c r="AB235" i="2"/>
  <c r="Z235" i="16"/>
  <c r="F102" i="18"/>
  <c r="F103" i="18"/>
  <c r="D235" i="2" s="1"/>
  <c r="Z235" i="2" s="1"/>
  <c r="J5" i="18"/>
  <c r="G87" i="18"/>
  <c r="G27" i="18"/>
  <c r="G28" i="18"/>
  <c r="G13" i="18"/>
  <c r="F99" i="26" l="1"/>
  <c r="F246" i="26"/>
  <c r="C68" i="26"/>
  <c r="F9" i="26"/>
  <c r="C32" i="26"/>
  <c r="C156" i="26"/>
  <c r="C159" i="26" s="1"/>
  <c r="C161" i="26" s="1"/>
  <c r="C166" i="26" s="1"/>
  <c r="C171" i="26" s="1"/>
  <c r="C179" i="26" s="1"/>
  <c r="C187" i="26" s="1"/>
  <c r="C216" i="26"/>
  <c r="C228" i="26" s="1"/>
  <c r="C107" i="26"/>
  <c r="C251" i="26"/>
  <c r="C124" i="26"/>
  <c r="F13" i="26"/>
  <c r="F22" i="26"/>
  <c r="F24" i="26"/>
  <c r="F200" i="26"/>
  <c r="F172" i="26"/>
  <c r="F178" i="26"/>
  <c r="F206" i="26"/>
  <c r="F220" i="26"/>
  <c r="F95" i="26"/>
  <c r="F17" i="26"/>
  <c r="F21" i="26"/>
  <c r="F96" i="26"/>
  <c r="F108" i="26"/>
  <c r="F112" i="26"/>
  <c r="F116" i="26"/>
  <c r="F147" i="26"/>
  <c r="F183" i="26"/>
  <c r="F222" i="26"/>
  <c r="D221" i="26"/>
  <c r="F234" i="26"/>
  <c r="F242" i="26"/>
  <c r="F103" i="26"/>
  <c r="D250" i="26"/>
  <c r="F201" i="26"/>
  <c r="F224" i="26"/>
  <c r="F97" i="26"/>
  <c r="F148" i="26"/>
  <c r="F67" i="26"/>
  <c r="E92" i="26"/>
  <c r="F75" i="26"/>
  <c r="F79" i="26"/>
  <c r="F119" i="26"/>
  <c r="E202" i="26"/>
  <c r="F168" i="26"/>
  <c r="F31" i="26"/>
  <c r="F86" i="26"/>
  <c r="F90" i="26"/>
  <c r="F98" i="26"/>
  <c r="F174" i="26"/>
  <c r="F199" i="26"/>
  <c r="F223" i="26"/>
  <c r="F238" i="26"/>
  <c r="E32" i="26"/>
  <c r="F39" i="26"/>
  <c r="D106" i="26"/>
  <c r="F127" i="26"/>
  <c r="F142" i="26"/>
  <c r="F146" i="26"/>
  <c r="D225" i="26"/>
  <c r="F38" i="26"/>
  <c r="F41" i="26"/>
  <c r="E215" i="26"/>
  <c r="E221" i="26"/>
  <c r="E225" i="26"/>
  <c r="F128" i="26"/>
  <c r="F143" i="26"/>
  <c r="D210" i="26"/>
  <c r="F8" i="26"/>
  <c r="F12" i="26"/>
  <c r="F16" i="26"/>
  <c r="F20" i="26"/>
  <c r="F30" i="26"/>
  <c r="F33" i="26"/>
  <c r="E68" i="26"/>
  <c r="F37" i="26"/>
  <c r="F63" i="26"/>
  <c r="F66" i="26"/>
  <c r="F85" i="26"/>
  <c r="F89" i="26"/>
  <c r="E106" i="26"/>
  <c r="F102" i="26"/>
  <c r="F111" i="26"/>
  <c r="F115" i="26"/>
  <c r="F130" i="26"/>
  <c r="F132" i="26"/>
  <c r="F136" i="26"/>
  <c r="F140" i="26"/>
  <c r="F145" i="26"/>
  <c r="F151" i="26"/>
  <c r="F155" i="26"/>
  <c r="E161" i="26"/>
  <c r="E187" i="26" s="1"/>
  <c r="D202" i="26"/>
  <c r="F205" i="26"/>
  <c r="F209" i="26"/>
  <c r="F219" i="26"/>
  <c r="F233" i="26"/>
  <c r="F237" i="26"/>
  <c r="F241" i="26"/>
  <c r="F245" i="26"/>
  <c r="F249" i="26"/>
  <c r="F19" i="26"/>
  <c r="F26" i="26"/>
  <c r="F29" i="26"/>
  <c r="F62" i="26"/>
  <c r="F65" i="26"/>
  <c r="F84" i="26"/>
  <c r="F88" i="26"/>
  <c r="F101" i="26"/>
  <c r="F105" i="26"/>
  <c r="F114" i="26"/>
  <c r="F122" i="26"/>
  <c r="F129" i="26"/>
  <c r="F135" i="26"/>
  <c r="F139" i="26"/>
  <c r="F144" i="26"/>
  <c r="E197" i="26"/>
  <c r="F196" i="26"/>
  <c r="F208" i="26"/>
  <c r="F213" i="26"/>
  <c r="F236" i="26"/>
  <c r="F240" i="26"/>
  <c r="F244" i="26"/>
  <c r="F248" i="26"/>
  <c r="F254" i="26"/>
  <c r="F258" i="26"/>
  <c r="D263" i="26"/>
  <c r="F262" i="26"/>
  <c r="F7" i="26"/>
  <c r="F11" i="26"/>
  <c r="D32" i="26"/>
  <c r="F10" i="26"/>
  <c r="F14" i="26"/>
  <c r="F18" i="26"/>
  <c r="F25" i="26"/>
  <c r="F28" i="26"/>
  <c r="F42" i="26"/>
  <c r="F48" i="26"/>
  <c r="F51" i="26"/>
  <c r="F54" i="26"/>
  <c r="F58" i="26"/>
  <c r="F61" i="26"/>
  <c r="F83" i="26"/>
  <c r="F87" i="26"/>
  <c r="F91" i="26"/>
  <c r="F104" i="26"/>
  <c r="F109" i="26"/>
  <c r="F113" i="26"/>
  <c r="F117" i="26"/>
  <c r="F134" i="26"/>
  <c r="F138" i="26"/>
  <c r="E210" i="26"/>
  <c r="F207" i="26"/>
  <c r="F227" i="26"/>
  <c r="E250" i="26"/>
  <c r="F235" i="26"/>
  <c r="F239" i="26"/>
  <c r="F243" i="26"/>
  <c r="F247" i="26"/>
  <c r="F36" i="26"/>
  <c r="F56" i="26"/>
  <c r="F35" i="26"/>
  <c r="F43" i="26"/>
  <c r="F44" i="26"/>
  <c r="F49" i="26"/>
  <c r="F52" i="26"/>
  <c r="F55" i="26"/>
  <c r="F59" i="26"/>
  <c r="F74" i="26"/>
  <c r="F78" i="26"/>
  <c r="F82" i="26"/>
  <c r="D68" i="26"/>
  <c r="F34" i="26"/>
  <c r="F45" i="26"/>
  <c r="F73" i="26"/>
  <c r="F77" i="26"/>
  <c r="F81" i="26"/>
  <c r="F57" i="26"/>
  <c r="D92" i="26"/>
  <c r="F72" i="26"/>
  <c r="F76" i="26"/>
  <c r="F80" i="26"/>
  <c r="F71" i="26"/>
  <c r="F110" i="26"/>
  <c r="D161" i="26"/>
  <c r="D187" i="26" s="1"/>
  <c r="F150" i="26"/>
  <c r="F154" i="26"/>
  <c r="F160" i="26"/>
  <c r="F167" i="26"/>
  <c r="F173" i="26"/>
  <c r="F177" i="26"/>
  <c r="F182" i="26"/>
  <c r="F186" i="26"/>
  <c r="F195" i="26"/>
  <c r="F212" i="26"/>
  <c r="F218" i="26"/>
  <c r="F253" i="26"/>
  <c r="F257" i="26"/>
  <c r="E263" i="26"/>
  <c r="F261" i="26"/>
  <c r="F153" i="26"/>
  <c r="F158" i="26"/>
  <c r="F165" i="26"/>
  <c r="F176" i="26"/>
  <c r="F181" i="26"/>
  <c r="F185" i="26"/>
  <c r="F211" i="26"/>
  <c r="F252" i="26"/>
  <c r="F256" i="26"/>
  <c r="F260" i="26"/>
  <c r="F152" i="26"/>
  <c r="F157" i="26"/>
  <c r="F169" i="26"/>
  <c r="F175" i="26"/>
  <c r="F180" i="26"/>
  <c r="F184" i="26"/>
  <c r="D197" i="26"/>
  <c r="D203" i="26" s="1"/>
  <c r="F198" i="26"/>
  <c r="D215" i="26"/>
  <c r="F214" i="26"/>
  <c r="F255" i="26"/>
  <c r="F259" i="26"/>
  <c r="F194" i="26"/>
  <c r="AC235" i="16"/>
  <c r="AC235" i="2"/>
  <c r="C163" i="26" l="1"/>
  <c r="E216" i="26"/>
  <c r="D251" i="26"/>
  <c r="F202" i="26"/>
  <c r="D226" i="26"/>
  <c r="F23" i="26"/>
  <c r="E69" i="26"/>
  <c r="E226" i="26"/>
  <c r="F64" i="26"/>
  <c r="E107" i="26"/>
  <c r="E120" i="26"/>
  <c r="D216" i="26"/>
  <c r="F15" i="26"/>
  <c r="D120" i="26"/>
  <c r="D121" i="26" s="1"/>
  <c r="D123" i="26" s="1"/>
  <c r="E203" i="26"/>
  <c r="E251" i="26" s="1"/>
  <c r="F126" i="26"/>
  <c r="C230" i="26"/>
  <c r="C264" i="26"/>
  <c r="F40" i="26"/>
  <c r="C69" i="26"/>
  <c r="C189" i="26" s="1"/>
  <c r="F225" i="26"/>
  <c r="D107" i="26"/>
  <c r="F221" i="26"/>
  <c r="D69" i="26"/>
  <c r="F263" i="26"/>
  <c r="F50" i="26"/>
  <c r="F53" i="26"/>
  <c r="F250" i="26"/>
  <c r="F60" i="26"/>
  <c r="F210" i="26"/>
  <c r="F131" i="26"/>
  <c r="F106" i="26"/>
  <c r="F27" i="26"/>
  <c r="F197" i="26"/>
  <c r="F215" i="26"/>
  <c r="F46" i="26"/>
  <c r="F92" i="26"/>
  <c r="F203" i="26" l="1"/>
  <c r="D228" i="26"/>
  <c r="D264" i="26" s="1"/>
  <c r="F156" i="26"/>
  <c r="F159" i="26" s="1"/>
  <c r="F161" i="26" s="1"/>
  <c r="F163" i="26" s="1"/>
  <c r="E228" i="26"/>
  <c r="E230" i="26" s="1"/>
  <c r="D124" i="26"/>
  <c r="F32" i="26"/>
  <c r="E121" i="26"/>
  <c r="E123" i="26" s="1"/>
  <c r="E124" i="26" s="1"/>
  <c r="F120" i="26"/>
  <c r="F226" i="26"/>
  <c r="F216" i="26"/>
  <c r="F107" i="26"/>
  <c r="F68" i="26"/>
  <c r="F251" i="26" l="1"/>
  <c r="D230" i="26"/>
  <c r="F166" i="26"/>
  <c r="F171" i="26" s="1"/>
  <c r="F179" i="26" s="1"/>
  <c r="F187" i="26" s="1"/>
  <c r="E264" i="26"/>
  <c r="F121" i="26"/>
  <c r="F123" i="26" s="1"/>
  <c r="F69" i="26"/>
  <c r="F228" i="26"/>
  <c r="F230" i="26" l="1"/>
  <c r="F124" i="26"/>
  <c r="F264" i="26"/>
  <c r="F189" i="26" l="1"/>
  <c r="D60" i="9" l="1"/>
  <c r="G62" i="18" l="1"/>
  <c r="G51" i="18"/>
  <c r="G36" i="18"/>
  <c r="G19" i="18"/>
  <c r="D52" i="8" l="1"/>
  <c r="D49" i="8"/>
  <c r="D48" i="8"/>
  <c r="D47" i="8" s="1"/>
  <c r="Z95" i="16"/>
  <c r="AA95" i="16"/>
  <c r="AB95" i="16"/>
  <c r="Z95" i="2"/>
  <c r="AA95" i="2"/>
  <c r="AB95" i="2"/>
  <c r="AC95" i="2" l="1"/>
  <c r="AC95" i="16"/>
  <c r="D29" i="7" s="1"/>
  <c r="D131" i="16"/>
  <c r="Z151" i="2"/>
  <c r="Z151" i="16"/>
  <c r="Z83" i="2"/>
  <c r="Z83" i="16"/>
  <c r="Z80" i="2"/>
  <c r="Z80" i="16"/>
  <c r="AB153" i="2"/>
  <c r="AA153" i="2"/>
  <c r="AB153" i="16"/>
  <c r="AA153" i="16"/>
  <c r="AB151" i="2"/>
  <c r="AA151" i="2"/>
  <c r="AB151" i="16"/>
  <c r="AA151" i="16"/>
  <c r="AB146" i="2"/>
  <c r="AA146" i="2"/>
  <c r="AB146" i="16"/>
  <c r="AA146" i="16"/>
  <c r="AB145" i="2"/>
  <c r="AA145" i="2"/>
  <c r="AB145" i="16"/>
  <c r="AA145" i="16"/>
  <c r="AB115" i="2"/>
  <c r="AA115" i="2"/>
  <c r="AB115" i="16"/>
  <c r="AA115" i="16"/>
  <c r="AB113" i="2"/>
  <c r="AA113" i="2"/>
  <c r="AB112" i="2"/>
  <c r="AA112" i="2"/>
  <c r="AB113" i="16"/>
  <c r="AA113" i="16"/>
  <c r="AB112" i="16"/>
  <c r="AA112" i="16"/>
  <c r="AB87" i="2"/>
  <c r="AA87" i="2"/>
  <c r="AB87" i="16"/>
  <c r="AA87" i="16"/>
  <c r="AB79" i="2"/>
  <c r="AA79" i="2"/>
  <c r="AB79" i="16"/>
  <c r="AA79" i="16"/>
  <c r="AB42" i="2"/>
  <c r="AA42" i="2"/>
  <c r="AB41" i="2"/>
  <c r="AA41" i="2"/>
  <c r="AB42" i="16"/>
  <c r="AA42" i="16"/>
  <c r="AB41" i="16"/>
  <c r="AA41" i="16"/>
  <c r="AB36" i="2"/>
  <c r="AA36" i="2"/>
  <c r="AB36" i="16"/>
  <c r="AA36" i="16"/>
  <c r="AB35" i="2"/>
  <c r="AA35" i="2"/>
  <c r="AB35" i="16"/>
  <c r="AA35" i="16"/>
  <c r="AB28" i="2"/>
  <c r="AA28" i="2"/>
  <c r="AB28" i="16"/>
  <c r="AA28" i="16"/>
  <c r="AB16" i="2"/>
  <c r="AA16" i="2"/>
  <c r="AB16" i="16"/>
  <c r="AA16" i="16"/>
  <c r="Z153" i="2"/>
  <c r="Z153" i="16"/>
  <c r="Z100" i="2"/>
  <c r="AC100" i="2" s="1"/>
  <c r="Z100" i="16"/>
  <c r="AC100" i="16" s="1"/>
  <c r="D34" i="7" s="1"/>
  <c r="Z87" i="2"/>
  <c r="Z87" i="16"/>
  <c r="Z79" i="2"/>
  <c r="Z79" i="16"/>
  <c r="Z42" i="2"/>
  <c r="Z41" i="2"/>
  <c r="Z42" i="16"/>
  <c r="Z41" i="16"/>
  <c r="Z36" i="2"/>
  <c r="Z35" i="2"/>
  <c r="Z36" i="16"/>
  <c r="Z35" i="16"/>
  <c r="Z28" i="2"/>
  <c r="Z28" i="16"/>
  <c r="Z16" i="2"/>
  <c r="Z16" i="16"/>
  <c r="AA83" i="2"/>
  <c r="AB83" i="2"/>
  <c r="AA83" i="16"/>
  <c r="AB83" i="16"/>
  <c r="Z56" i="2"/>
  <c r="AA56" i="2"/>
  <c r="AB56" i="2"/>
  <c r="Z56" i="16"/>
  <c r="AA56" i="16"/>
  <c r="AB56" i="16"/>
  <c r="E32" i="18"/>
  <c r="G32" i="18"/>
  <c r="Z78" i="16"/>
  <c r="D126" i="2"/>
  <c r="D106" i="2"/>
  <c r="Z78" i="2"/>
  <c r="D64" i="2"/>
  <c r="D53" i="2"/>
  <c r="D46" i="2"/>
  <c r="D40" i="2"/>
  <c r="D27" i="2"/>
  <c r="D15" i="2"/>
  <c r="C34" i="7" l="1"/>
  <c r="G100" i="26"/>
  <c r="C29" i="7"/>
  <c r="G95" i="26"/>
  <c r="D131" i="2"/>
  <c r="AC35" i="16"/>
  <c r="D28" i="6" s="1"/>
  <c r="AC42" i="16"/>
  <c r="D33" i="6" s="1"/>
  <c r="C28" i="18" s="1"/>
  <c r="AC151" i="16"/>
  <c r="D30" i="8" s="1"/>
  <c r="D156" i="2"/>
  <c r="D159" i="2" s="1"/>
  <c r="D161" i="2" s="1"/>
  <c r="D163" i="2" s="1"/>
  <c r="AC35" i="2"/>
  <c r="AC153" i="16"/>
  <c r="D32" i="8" s="1"/>
  <c r="AC42" i="2"/>
  <c r="AC87" i="2"/>
  <c r="AC151" i="2"/>
  <c r="AC153" i="2"/>
  <c r="AC28" i="2"/>
  <c r="AC36" i="2"/>
  <c r="AC79" i="2"/>
  <c r="AC41" i="16"/>
  <c r="D32" i="6" s="1"/>
  <c r="C27" i="18" s="1"/>
  <c r="AC41" i="2"/>
  <c r="AC83" i="2"/>
  <c r="AC79" i="16"/>
  <c r="D14" i="7" s="1"/>
  <c r="AC36" i="16"/>
  <c r="D29" i="6" s="1"/>
  <c r="AC28" i="16"/>
  <c r="D21" i="6" s="1"/>
  <c r="AC87" i="16"/>
  <c r="D22" i="7" s="1"/>
  <c r="AC83" i="16"/>
  <c r="D18" i="7" s="1"/>
  <c r="AC56" i="2"/>
  <c r="AC16" i="2"/>
  <c r="AC16" i="16"/>
  <c r="D13" i="6" s="1"/>
  <c r="C13" i="18" s="1"/>
  <c r="AC56" i="16"/>
  <c r="D39" i="6" s="1"/>
  <c r="D50" i="2"/>
  <c r="D60" i="2"/>
  <c r="D23" i="2"/>
  <c r="D32" i="2" s="1"/>
  <c r="D92" i="2"/>
  <c r="D107" i="2" s="1"/>
  <c r="D121" i="2"/>
  <c r="D123" i="2" s="1"/>
  <c r="F32" i="18"/>
  <c r="F112" i="18"/>
  <c r="C13" i="6" l="1"/>
  <c r="D13" i="18" s="1"/>
  <c r="G16" i="26"/>
  <c r="C32" i="6"/>
  <c r="D27" i="18" s="1"/>
  <c r="E27" i="18" s="1"/>
  <c r="F27" i="18" s="1"/>
  <c r="G41" i="26"/>
  <c r="C21" i="6"/>
  <c r="G28" i="26"/>
  <c r="C33" i="6"/>
  <c r="D28" i="18" s="1"/>
  <c r="E28" i="18" s="1"/>
  <c r="F28" i="18" s="1"/>
  <c r="G42" i="26"/>
  <c r="C39" i="6"/>
  <c r="G56" i="26"/>
  <c r="C14" i="7"/>
  <c r="D51" i="18" s="1"/>
  <c r="G79" i="26"/>
  <c r="C30" i="8"/>
  <c r="G151" i="26"/>
  <c r="C28" i="6"/>
  <c r="G35" i="26"/>
  <c r="C18" i="7"/>
  <c r="G83" i="26"/>
  <c r="C29" i="6"/>
  <c r="G36" i="26"/>
  <c r="C22" i="7"/>
  <c r="G87" i="26"/>
  <c r="C32" i="8"/>
  <c r="E90" i="18" s="1"/>
  <c r="F90" i="18" s="1"/>
  <c r="G153" i="26"/>
  <c r="E13" i="18"/>
  <c r="F13" i="18" s="1"/>
  <c r="C19" i="18"/>
  <c r="C36" i="18"/>
  <c r="C51" i="18"/>
  <c r="D19" i="18"/>
  <c r="D36" i="18"/>
  <c r="D68" i="2"/>
  <c r="D69" i="2" s="1"/>
  <c r="D166" i="2"/>
  <c r="D124" i="2"/>
  <c r="F115" i="18"/>
  <c r="F114" i="18"/>
  <c r="E51" i="18" l="1"/>
  <c r="F51" i="18" s="1"/>
  <c r="E36" i="18"/>
  <c r="F36" i="18" s="1"/>
  <c r="E19" i="18"/>
  <c r="F19" i="18" s="1"/>
  <c r="F107" i="18"/>
  <c r="H5" i="18"/>
  <c r="G9" i="18"/>
  <c r="E9" i="18"/>
  <c r="F9" i="18" l="1"/>
  <c r="AS5" i="18"/>
  <c r="AQ5" i="18"/>
  <c r="AP5" i="18"/>
  <c r="AO5" i="18"/>
  <c r="AN5" i="18"/>
  <c r="AM5" i="18"/>
  <c r="AL5" i="18"/>
  <c r="AJ5" i="18"/>
  <c r="AI5" i="18"/>
  <c r="AH5" i="18"/>
  <c r="AG5" i="18"/>
  <c r="AF5" i="18"/>
  <c r="AE5" i="18"/>
  <c r="AD5" i="18"/>
  <c r="AC5" i="18"/>
  <c r="AB5" i="18"/>
  <c r="Z5" i="18"/>
  <c r="Y5" i="18"/>
  <c r="X5" i="18"/>
  <c r="W5" i="18"/>
  <c r="V5" i="18"/>
  <c r="U5" i="18"/>
  <c r="T5" i="18"/>
  <c r="I5" i="18"/>
  <c r="K5" i="18"/>
  <c r="L5" i="18"/>
  <c r="M5" i="18"/>
  <c r="N5" i="18"/>
  <c r="O5" i="18"/>
  <c r="P5" i="18"/>
  <c r="Q5" i="18"/>
  <c r="R5" i="18"/>
  <c r="N7" i="19" l="1"/>
  <c r="D126" i="16" l="1"/>
  <c r="D156" i="16" s="1"/>
  <c r="D60" i="16"/>
  <c r="D121" i="16"/>
  <c r="D123" i="16" s="1"/>
  <c r="D50" i="16"/>
  <c r="D15" i="16"/>
  <c r="D106" i="16"/>
  <c r="D64" i="16"/>
  <c r="D53" i="16"/>
  <c r="D46" i="16"/>
  <c r="D40" i="16"/>
  <c r="D27" i="16"/>
  <c r="D23" i="16"/>
  <c r="D68" i="16" l="1"/>
  <c r="D92" i="16"/>
  <c r="D107" i="16" s="1"/>
  <c r="D124" i="16" s="1"/>
  <c r="D32" i="16"/>
  <c r="A2" i="9"/>
  <c r="A2" i="7"/>
  <c r="D69" i="16" l="1"/>
  <c r="G74" i="18"/>
  <c r="G95" i="18"/>
  <c r="F95" i="18" s="1"/>
  <c r="G65" i="18"/>
  <c r="G85" i="18"/>
  <c r="A3" i="19" l="1"/>
  <c r="E7" i="19" l="1"/>
  <c r="M33" i="19"/>
  <c r="X32" i="19"/>
  <c r="M32" i="19"/>
  <c r="X31" i="19"/>
  <c r="M31" i="19"/>
  <c r="W30" i="19"/>
  <c r="V30" i="19"/>
  <c r="U30" i="19"/>
  <c r="T30" i="19"/>
  <c r="S30" i="19"/>
  <c r="R30" i="19"/>
  <c r="Q30" i="19"/>
  <c r="P30" i="19"/>
  <c r="O30" i="19"/>
  <c r="N30" i="19"/>
  <c r="K30" i="19"/>
  <c r="J30" i="19"/>
  <c r="I30" i="19"/>
  <c r="H30" i="19"/>
  <c r="G30" i="19"/>
  <c r="F30" i="19"/>
  <c r="E30" i="19"/>
  <c r="D30" i="19"/>
  <c r="C30" i="19"/>
  <c r="B30" i="19"/>
  <c r="X29" i="19"/>
  <c r="M29" i="19"/>
  <c r="X28" i="19"/>
  <c r="M28" i="19"/>
  <c r="X27" i="19"/>
  <c r="M27" i="19"/>
  <c r="X26" i="19"/>
  <c r="M26" i="19"/>
  <c r="X25" i="19"/>
  <c r="M25" i="19"/>
  <c r="X24" i="19"/>
  <c r="M24" i="19"/>
  <c r="W23" i="19"/>
  <c r="V23" i="19"/>
  <c r="U23" i="19"/>
  <c r="T23" i="19"/>
  <c r="S23" i="19"/>
  <c r="R23" i="19"/>
  <c r="Q23" i="19"/>
  <c r="P23" i="19"/>
  <c r="O23" i="19"/>
  <c r="N23" i="19"/>
  <c r="K23" i="19"/>
  <c r="J23" i="19"/>
  <c r="I23" i="19"/>
  <c r="H23" i="19"/>
  <c r="G23" i="19"/>
  <c r="F23" i="19"/>
  <c r="E23" i="19"/>
  <c r="D23" i="19"/>
  <c r="C23" i="19"/>
  <c r="B23" i="19"/>
  <c r="X22" i="19"/>
  <c r="M22" i="19"/>
  <c r="X21" i="19"/>
  <c r="M21" i="19"/>
  <c r="K20" i="19"/>
  <c r="M20" i="19" s="1"/>
  <c r="U19" i="19"/>
  <c r="T19" i="19"/>
  <c r="S19" i="19"/>
  <c r="R19" i="19"/>
  <c r="Q19" i="19"/>
  <c r="P19" i="19"/>
  <c r="O19" i="19"/>
  <c r="N19" i="19"/>
  <c r="K19" i="19"/>
  <c r="J19" i="19"/>
  <c r="I19" i="19"/>
  <c r="H19" i="19"/>
  <c r="G19" i="19"/>
  <c r="F19" i="19"/>
  <c r="E19" i="19"/>
  <c r="D19" i="19"/>
  <c r="C19" i="19"/>
  <c r="B19" i="19"/>
  <c r="X18" i="19"/>
  <c r="M18" i="19"/>
  <c r="X17" i="19"/>
  <c r="M17" i="19"/>
  <c r="X16" i="19"/>
  <c r="M16" i="19"/>
  <c r="X15" i="19"/>
  <c r="M15" i="19"/>
  <c r="W14" i="19"/>
  <c r="V14" i="19"/>
  <c r="U14" i="19"/>
  <c r="T14" i="19"/>
  <c r="S14" i="19"/>
  <c r="R14" i="19"/>
  <c r="Q14" i="19"/>
  <c r="P14" i="19"/>
  <c r="O14" i="19"/>
  <c r="O12" i="19" s="1"/>
  <c r="N14" i="19"/>
  <c r="K14" i="19"/>
  <c r="J14" i="19"/>
  <c r="I14" i="19"/>
  <c r="H14" i="19"/>
  <c r="G14" i="19"/>
  <c r="F14" i="19"/>
  <c r="F12" i="19" s="1"/>
  <c r="E14" i="19"/>
  <c r="D14" i="19"/>
  <c r="D12" i="19" s="1"/>
  <c r="C14" i="19"/>
  <c r="B14" i="19"/>
  <c r="U12" i="19"/>
  <c r="S12" i="19"/>
  <c r="Q12" i="19"/>
  <c r="J12" i="19"/>
  <c r="H12" i="19"/>
  <c r="B12" i="19"/>
  <c r="V11" i="19"/>
  <c r="U11" i="19"/>
  <c r="T11" i="19"/>
  <c r="S11" i="19"/>
  <c r="R11" i="19"/>
  <c r="Q11" i="19"/>
  <c r="Q34" i="19" s="1"/>
  <c r="P11" i="19"/>
  <c r="O11" i="19"/>
  <c r="N11" i="19"/>
  <c r="E11" i="19"/>
  <c r="X10" i="19"/>
  <c r="M10" i="19"/>
  <c r="X9" i="19"/>
  <c r="M9" i="19"/>
  <c r="X8" i="19"/>
  <c r="M8" i="19"/>
  <c r="Z142" i="2"/>
  <c r="Z17" i="2"/>
  <c r="Z120" i="2"/>
  <c r="Z18" i="2"/>
  <c r="Z19" i="2"/>
  <c r="Z20" i="2"/>
  <c r="Z21" i="2"/>
  <c r="R12" i="19" l="1"/>
  <c r="R34" i="19" s="1"/>
  <c r="F7" i="19" s="1"/>
  <c r="F11" i="19" s="1"/>
  <c r="F34" i="19" s="1"/>
  <c r="O34" i="19"/>
  <c r="C7" i="19" s="1"/>
  <c r="C11" i="19" s="1"/>
  <c r="S34" i="19"/>
  <c r="G7" i="19" s="1"/>
  <c r="G11" i="19" s="1"/>
  <c r="E12" i="19"/>
  <c r="I12" i="19"/>
  <c r="X23" i="19"/>
  <c r="P12" i="19"/>
  <c r="P34" i="19" s="1"/>
  <c r="D7" i="19" s="1"/>
  <c r="D11" i="19" s="1"/>
  <c r="D34" i="19" s="1"/>
  <c r="T12" i="19"/>
  <c r="T34" i="19" s="1"/>
  <c r="H7" i="19" s="1"/>
  <c r="H11" i="19" s="1"/>
  <c r="X30" i="19"/>
  <c r="U34" i="19"/>
  <c r="I7" i="19" s="1"/>
  <c r="I11" i="19" s="1"/>
  <c r="I34" i="19" s="1"/>
  <c r="C12" i="19"/>
  <c r="C34" i="19" s="1"/>
  <c r="M19" i="19"/>
  <c r="M23" i="19"/>
  <c r="M30" i="19"/>
  <c r="M14" i="19"/>
  <c r="N12" i="19"/>
  <c r="N34" i="19" s="1"/>
  <c r="B7" i="19" s="1"/>
  <c r="X14" i="19"/>
  <c r="G12" i="19"/>
  <c r="H34" i="19"/>
  <c r="E34" i="19"/>
  <c r="G34" i="19" l="1"/>
  <c r="B11" i="19" l="1"/>
  <c r="B3" i="9"/>
  <c r="A3" i="9"/>
  <c r="B34" i="19" l="1"/>
  <c r="F120" i="18"/>
  <c r="F118" i="18"/>
  <c r="D240" i="2"/>
  <c r="D239" i="2"/>
  <c r="F113" i="18"/>
  <c r="D243" i="2" s="1"/>
  <c r="D241" i="2"/>
  <c r="F109" i="18"/>
  <c r="F108" i="18"/>
  <c r="D242" i="2"/>
  <c r="F106" i="18"/>
  <c r="F105" i="18"/>
  <c r="F104" i="18"/>
  <c r="G96" i="18"/>
  <c r="G94" i="18"/>
  <c r="G93" i="18"/>
  <c r="G92" i="18"/>
  <c r="G88" i="18"/>
  <c r="G89" i="18"/>
  <c r="G91" i="18"/>
  <c r="G86" i="18"/>
  <c r="G84" i="18"/>
  <c r="G83" i="18"/>
  <c r="G82" i="18"/>
  <c r="G81" i="18"/>
  <c r="G80" i="18"/>
  <c r="F79" i="18"/>
  <c r="G76" i="18"/>
  <c r="G73" i="18"/>
  <c r="G75" i="18"/>
  <c r="G72" i="18"/>
  <c r="E72" i="18"/>
  <c r="G71" i="18"/>
  <c r="G70" i="18"/>
  <c r="E69" i="18"/>
  <c r="F69" i="18" s="1"/>
  <c r="E68" i="18"/>
  <c r="F68" i="18" s="1"/>
  <c r="G67" i="18"/>
  <c r="G66" i="18"/>
  <c r="G64" i="18"/>
  <c r="G63" i="18"/>
  <c r="G61" i="18"/>
  <c r="G60" i="18"/>
  <c r="G59" i="18"/>
  <c r="E59" i="18"/>
  <c r="G58" i="18"/>
  <c r="G57" i="18"/>
  <c r="G54" i="18"/>
  <c r="G56" i="18"/>
  <c r="E56" i="18"/>
  <c r="G55" i="18"/>
  <c r="E55" i="18"/>
  <c r="G53" i="18"/>
  <c r="G52" i="18"/>
  <c r="G50" i="18"/>
  <c r="G49" i="18"/>
  <c r="G48" i="18"/>
  <c r="G47" i="18"/>
  <c r="G46" i="18"/>
  <c r="G45" i="18"/>
  <c r="F45" i="18" s="1"/>
  <c r="F44" i="18"/>
  <c r="G42" i="18"/>
  <c r="G41" i="18"/>
  <c r="G40" i="18"/>
  <c r="G39" i="18"/>
  <c r="G38" i="18"/>
  <c r="G37" i="18"/>
  <c r="G35" i="18"/>
  <c r="G34" i="18"/>
  <c r="G33" i="18"/>
  <c r="E33" i="18"/>
  <c r="G31" i="18"/>
  <c r="G30" i="18"/>
  <c r="G29" i="18"/>
  <c r="G26" i="18"/>
  <c r="G25" i="18"/>
  <c r="G24" i="18"/>
  <c r="G23" i="18"/>
  <c r="G21" i="18"/>
  <c r="G20" i="18"/>
  <c r="G18" i="18"/>
  <c r="G15" i="18"/>
  <c r="G17" i="18"/>
  <c r="E17" i="18"/>
  <c r="G16" i="18"/>
  <c r="E16" i="18"/>
  <c r="G14" i="18"/>
  <c r="G12" i="18"/>
  <c r="G11" i="18"/>
  <c r="G10" i="18"/>
  <c r="G8" i="18"/>
  <c r="AS6" i="18"/>
  <c r="D224" i="2"/>
  <c r="D223" i="2"/>
  <c r="D220" i="2"/>
  <c r="D219" i="2"/>
  <c r="D218" i="2"/>
  <c r="D214" i="2"/>
  <c r="D213" i="2"/>
  <c r="D212" i="2"/>
  <c r="D211" i="2"/>
  <c r="D209" i="2"/>
  <c r="D208" i="2"/>
  <c r="D206" i="2"/>
  <c r="D205" i="2"/>
  <c r="D201" i="2"/>
  <c r="D200" i="2"/>
  <c r="D199" i="2"/>
  <c r="D198" i="2"/>
  <c r="D196" i="2"/>
  <c r="D195" i="2"/>
  <c r="D194" i="2"/>
  <c r="Z194" i="2" s="1"/>
  <c r="D237" i="2" l="1"/>
  <c r="D238" i="2"/>
  <c r="D246" i="2"/>
  <c r="D245" i="2"/>
  <c r="D244" i="2"/>
  <c r="D234" i="2"/>
  <c r="F110" i="18"/>
  <c r="D236" i="2"/>
  <c r="D248" i="2"/>
  <c r="F55" i="18"/>
  <c r="AO6" i="18"/>
  <c r="F16" i="18"/>
  <c r="F59" i="18"/>
  <c r="F33" i="18"/>
  <c r="F56" i="18"/>
  <c r="F72" i="18"/>
  <c r="D222" i="2"/>
  <c r="F111" i="18"/>
  <c r="F17" i="18"/>
  <c r="H6" i="18"/>
  <c r="G5" i="18"/>
  <c r="W6" i="18"/>
  <c r="AG6" i="18"/>
  <c r="AL6" i="18"/>
  <c r="T6" i="18"/>
  <c r="F117" i="18"/>
  <c r="D227" i="2"/>
  <c r="F119" i="18"/>
  <c r="F116" i="18"/>
  <c r="F121" i="18" l="1"/>
  <c r="F122" i="18"/>
  <c r="AL7" i="18"/>
  <c r="D247" i="2"/>
  <c r="T7" i="18"/>
  <c r="AB6" i="18"/>
  <c r="AB7" i="18" s="1"/>
  <c r="D207" i="2"/>
  <c r="E1" i="18" l="1"/>
  <c r="F123" i="18"/>
  <c r="D249" i="2" l="1"/>
  <c r="Z248" i="2"/>
  <c r="Z246" i="2"/>
  <c r="Z240" i="2"/>
  <c r="Z239" i="2"/>
  <c r="Z243" i="2"/>
  <c r="Z245" i="2"/>
  <c r="Z244" i="2"/>
  <c r="Z242" i="2"/>
  <c r="Z238" i="2"/>
  <c r="Z237" i="2"/>
  <c r="Z236" i="2"/>
  <c r="Z234" i="2"/>
  <c r="Z224" i="2"/>
  <c r="Z222" i="2"/>
  <c r="Z220" i="2"/>
  <c r="Z219" i="2"/>
  <c r="Z214" i="2"/>
  <c r="Z212" i="2"/>
  <c r="Z209" i="2"/>
  <c r="Z206" i="2"/>
  <c r="Z205" i="2"/>
  <c r="Z200" i="2"/>
  <c r="Z199" i="2"/>
  <c r="Z198" i="2"/>
  <c r="Z196" i="2"/>
  <c r="Z195" i="2"/>
  <c r="AB262" i="2"/>
  <c r="AA262" i="2"/>
  <c r="AB261" i="2"/>
  <c r="AA261" i="2"/>
  <c r="AB260" i="2"/>
  <c r="AA260" i="2"/>
  <c r="AB259" i="2"/>
  <c r="AA259" i="2"/>
  <c r="AB258" i="2"/>
  <c r="AA258" i="2"/>
  <c r="AB257" i="2"/>
  <c r="AA257" i="2"/>
  <c r="AB256" i="2"/>
  <c r="AA256" i="2"/>
  <c r="AB255" i="2"/>
  <c r="AA255" i="2"/>
  <c r="AB254" i="2"/>
  <c r="AA254" i="2"/>
  <c r="AB253" i="2"/>
  <c r="AA253" i="2"/>
  <c r="AB252" i="2"/>
  <c r="AA252" i="2"/>
  <c r="AB249" i="2"/>
  <c r="AA249" i="2"/>
  <c r="AB248" i="2"/>
  <c r="AA248" i="2"/>
  <c r="AB247" i="2"/>
  <c r="AA247" i="2"/>
  <c r="AB246" i="2"/>
  <c r="AA246" i="2"/>
  <c r="AB245" i="2"/>
  <c r="AA245" i="2"/>
  <c r="AB244" i="2"/>
  <c r="AA244" i="2"/>
  <c r="AB243" i="2"/>
  <c r="AA243" i="2"/>
  <c r="AB242" i="2"/>
  <c r="AA242" i="2"/>
  <c r="AB241" i="2"/>
  <c r="AA241" i="2"/>
  <c r="AB240" i="2"/>
  <c r="AA240" i="2"/>
  <c r="AB239" i="2"/>
  <c r="AA239" i="2"/>
  <c r="AB238" i="2"/>
  <c r="AA238" i="2"/>
  <c r="AB237" i="2"/>
  <c r="AA237" i="2"/>
  <c r="AB236" i="2"/>
  <c r="AA236" i="2"/>
  <c r="AB234" i="2"/>
  <c r="AA234" i="2"/>
  <c r="AB233" i="2"/>
  <c r="AA233" i="2"/>
  <c r="AB229" i="2"/>
  <c r="AA229" i="2"/>
  <c r="AB227" i="2"/>
  <c r="AA227" i="2"/>
  <c r="AB224" i="2"/>
  <c r="AA224" i="2"/>
  <c r="AB223" i="2"/>
  <c r="AA223" i="2"/>
  <c r="AB222" i="2"/>
  <c r="AA222" i="2"/>
  <c r="AB220" i="2"/>
  <c r="AA220" i="2"/>
  <c r="AB219" i="2"/>
  <c r="AA219" i="2"/>
  <c r="AB218" i="2"/>
  <c r="AA218" i="2"/>
  <c r="AB214" i="2"/>
  <c r="AA214" i="2"/>
  <c r="AB213" i="2"/>
  <c r="AA213" i="2"/>
  <c r="AB212" i="2"/>
  <c r="AA212" i="2"/>
  <c r="AB211" i="2"/>
  <c r="AA211" i="2"/>
  <c r="AB209" i="2"/>
  <c r="AA209" i="2"/>
  <c r="AB208" i="2"/>
  <c r="AA208" i="2"/>
  <c r="AB207" i="2"/>
  <c r="AA207" i="2"/>
  <c r="AB206" i="2"/>
  <c r="AA206" i="2"/>
  <c r="AB205" i="2"/>
  <c r="AA205" i="2"/>
  <c r="AB201" i="2"/>
  <c r="AA201" i="2"/>
  <c r="AB200" i="2"/>
  <c r="AA200" i="2"/>
  <c r="AB199" i="2"/>
  <c r="AA199" i="2"/>
  <c r="AB198" i="2"/>
  <c r="AA198" i="2"/>
  <c r="AA195" i="2"/>
  <c r="AB195" i="2"/>
  <c r="AA196" i="2"/>
  <c r="AB196" i="2"/>
  <c r="AB194" i="2"/>
  <c r="AA194" i="2"/>
  <c r="AB262" i="16"/>
  <c r="AA262" i="16"/>
  <c r="AB261" i="16"/>
  <c r="AA261" i="16"/>
  <c r="AB260" i="16"/>
  <c r="AA260" i="16"/>
  <c r="AB259" i="16"/>
  <c r="AA259" i="16"/>
  <c r="AB258" i="16"/>
  <c r="AA258" i="16"/>
  <c r="AB257" i="16"/>
  <c r="AA257" i="16"/>
  <c r="AB256" i="16"/>
  <c r="AA256" i="16"/>
  <c r="AB255" i="16"/>
  <c r="AA255" i="16"/>
  <c r="AB254" i="16"/>
  <c r="AA254" i="16"/>
  <c r="AB253" i="16"/>
  <c r="AA253" i="16"/>
  <c r="AB252" i="16"/>
  <c r="AA252" i="16"/>
  <c r="AB249" i="16"/>
  <c r="AA249" i="16"/>
  <c r="AB248" i="16"/>
  <c r="AA248" i="16"/>
  <c r="AB247" i="16"/>
  <c r="AA247" i="16"/>
  <c r="AB246" i="16"/>
  <c r="AA246" i="16"/>
  <c r="AB245" i="16"/>
  <c r="AA245" i="16"/>
  <c r="AB244" i="16"/>
  <c r="AA244" i="16"/>
  <c r="AB243" i="16"/>
  <c r="AA243" i="16"/>
  <c r="AB242" i="16"/>
  <c r="AA242" i="16"/>
  <c r="AB241" i="16"/>
  <c r="AA241" i="16"/>
  <c r="AB240" i="16"/>
  <c r="AA240" i="16"/>
  <c r="AB239" i="16"/>
  <c r="AA239" i="16"/>
  <c r="AB238" i="16"/>
  <c r="AA238" i="16"/>
  <c r="AB237" i="16"/>
  <c r="AA237" i="16"/>
  <c r="AB236" i="16"/>
  <c r="AA236" i="16"/>
  <c r="AB234" i="16"/>
  <c r="AA234" i="16"/>
  <c r="AB233" i="16"/>
  <c r="AA233" i="16"/>
  <c r="AB232" i="16"/>
  <c r="AA232" i="16"/>
  <c r="AB229" i="16"/>
  <c r="AA229" i="16"/>
  <c r="AB227" i="16"/>
  <c r="AA227" i="16"/>
  <c r="AB224" i="16"/>
  <c r="AA224" i="16"/>
  <c r="AB223" i="16"/>
  <c r="AA223" i="16"/>
  <c r="AB222" i="16"/>
  <c r="AA222" i="16"/>
  <c r="AB220" i="16"/>
  <c r="AA220" i="16"/>
  <c r="AB219" i="16"/>
  <c r="AA219" i="16"/>
  <c r="AB218" i="16"/>
  <c r="AA218" i="16"/>
  <c r="AB214" i="16"/>
  <c r="AA214" i="16"/>
  <c r="AB213" i="16"/>
  <c r="AA213" i="16"/>
  <c r="AB212" i="16"/>
  <c r="AA212" i="16"/>
  <c r="AB211" i="16"/>
  <c r="AA211" i="16"/>
  <c r="AB209" i="16"/>
  <c r="AA209" i="16"/>
  <c r="AB208" i="16"/>
  <c r="AA208" i="16"/>
  <c r="AB207" i="16"/>
  <c r="AA207" i="16"/>
  <c r="AB206" i="16"/>
  <c r="AA206" i="16"/>
  <c r="AB205" i="16"/>
  <c r="AA205" i="16"/>
  <c r="AB201" i="16"/>
  <c r="AA201" i="16"/>
  <c r="AB200" i="16"/>
  <c r="AA200" i="16"/>
  <c r="AB199" i="16"/>
  <c r="AA199" i="16"/>
  <c r="AB198" i="16"/>
  <c r="AA198" i="16"/>
  <c r="AA195" i="16"/>
  <c r="AB195" i="16"/>
  <c r="AA196" i="16"/>
  <c r="AB196" i="16"/>
  <c r="AB194" i="16"/>
  <c r="AA194" i="16"/>
  <c r="Z262" i="16"/>
  <c r="Z261" i="16"/>
  <c r="Z260" i="16"/>
  <c r="Z259" i="16"/>
  <c r="Z258" i="16"/>
  <c r="Z257" i="16"/>
  <c r="Z256" i="16"/>
  <c r="Z255" i="16"/>
  <c r="Z254" i="16"/>
  <c r="Z253" i="16"/>
  <c r="Z252" i="16"/>
  <c r="Z249" i="16"/>
  <c r="Z248" i="16"/>
  <c r="Z247" i="16"/>
  <c r="Z246" i="16"/>
  <c r="Z245" i="16"/>
  <c r="Z244" i="16"/>
  <c r="Z243" i="16"/>
  <c r="Z242" i="16"/>
  <c r="Z241" i="16"/>
  <c r="Z240" i="16"/>
  <c r="Z239" i="16"/>
  <c r="Z238" i="16"/>
  <c r="Z237" i="16"/>
  <c r="Z236" i="16"/>
  <c r="Z234" i="16"/>
  <c r="Z233" i="16"/>
  <c r="Z232" i="16"/>
  <c r="Z231" i="16"/>
  <c r="Z229" i="16"/>
  <c r="Z227" i="16"/>
  <c r="Z224" i="16"/>
  <c r="Z223" i="16"/>
  <c r="Z222" i="16"/>
  <c r="Z220" i="16"/>
  <c r="Z219" i="16"/>
  <c r="Z218" i="16"/>
  <c r="Z217" i="16"/>
  <c r="Z214" i="16"/>
  <c r="Z213" i="16"/>
  <c r="Z212" i="16"/>
  <c r="Z211" i="16"/>
  <c r="Z209" i="16"/>
  <c r="Z208" i="16"/>
  <c r="Z207" i="16"/>
  <c r="Z206" i="16"/>
  <c r="Z205" i="16"/>
  <c r="Z204" i="16"/>
  <c r="Z201" i="16"/>
  <c r="Z200" i="16"/>
  <c r="Z199" i="16"/>
  <c r="Z198" i="16"/>
  <c r="Z196" i="16"/>
  <c r="Z195" i="16"/>
  <c r="Z194" i="16"/>
  <c r="Z262" i="2"/>
  <c r="Z261" i="2"/>
  <c r="Z258" i="2"/>
  <c r="Z257" i="2"/>
  <c r="Z256" i="2"/>
  <c r="Z255" i="2"/>
  <c r="Z254" i="2"/>
  <c r="Z253" i="2"/>
  <c r="Z252" i="2"/>
  <c r="Z217" i="2"/>
  <c r="Z204" i="2"/>
  <c r="F263" i="16"/>
  <c r="E263" i="16"/>
  <c r="F250" i="16"/>
  <c r="E250" i="16"/>
  <c r="F225" i="16"/>
  <c r="E225" i="16"/>
  <c r="F221" i="16"/>
  <c r="E221" i="16"/>
  <c r="F215" i="16"/>
  <c r="E215" i="16"/>
  <c r="F210" i="16"/>
  <c r="E210" i="16"/>
  <c r="F202" i="16"/>
  <c r="E202" i="16"/>
  <c r="F197" i="16"/>
  <c r="E197" i="16"/>
  <c r="F263" i="2"/>
  <c r="E263" i="2"/>
  <c r="F250" i="2"/>
  <c r="E250" i="2"/>
  <c r="F225" i="2"/>
  <c r="E225" i="2"/>
  <c r="F221" i="2"/>
  <c r="E221" i="2"/>
  <c r="F215" i="2"/>
  <c r="E215" i="2"/>
  <c r="F210" i="2"/>
  <c r="E210" i="2"/>
  <c r="F202" i="2"/>
  <c r="E202" i="2"/>
  <c r="F197" i="2"/>
  <c r="E197" i="2"/>
  <c r="D263" i="16"/>
  <c r="D250" i="16"/>
  <c r="D225" i="16"/>
  <c r="D221" i="16"/>
  <c r="D215" i="16"/>
  <c r="D210" i="16"/>
  <c r="D202" i="16"/>
  <c r="D197" i="16"/>
  <c r="Z221" i="16" l="1"/>
  <c r="AC239" i="16"/>
  <c r="AC243" i="16"/>
  <c r="AC247" i="16"/>
  <c r="AA215" i="2"/>
  <c r="AC212" i="16"/>
  <c r="AC236" i="16"/>
  <c r="AC254" i="16"/>
  <c r="AC258" i="16"/>
  <c r="AC262" i="16"/>
  <c r="AC219" i="16"/>
  <c r="AA215" i="16"/>
  <c r="AC252" i="16"/>
  <c r="AC256" i="16"/>
  <c r="AC260" i="16"/>
  <c r="AB263" i="16"/>
  <c r="AC201" i="16"/>
  <c r="AC256" i="2"/>
  <c r="AC224" i="16"/>
  <c r="AB263" i="2"/>
  <c r="AB250" i="2"/>
  <c r="AB215" i="2"/>
  <c r="Z227" i="2"/>
  <c r="AC227" i="2" s="1"/>
  <c r="Z197" i="2"/>
  <c r="D202" i="2"/>
  <c r="Z202" i="2" s="1"/>
  <c r="D225" i="2"/>
  <c r="Z211" i="2"/>
  <c r="AC211" i="2" s="1"/>
  <c r="Z218" i="2"/>
  <c r="AC218" i="2" s="1"/>
  <c r="Z241" i="2"/>
  <c r="AC241" i="2" s="1"/>
  <c r="AC252" i="2"/>
  <c r="AC248" i="2"/>
  <c r="AC254" i="2"/>
  <c r="AC258" i="2"/>
  <c r="AC262" i="2"/>
  <c r="AB225" i="2"/>
  <c r="AC205" i="2"/>
  <c r="AC239" i="2"/>
  <c r="AC243" i="2"/>
  <c r="AA210" i="2"/>
  <c r="AC200" i="2"/>
  <c r="AC214" i="2"/>
  <c r="AC195" i="2"/>
  <c r="AC199" i="2"/>
  <c r="AC206" i="2"/>
  <c r="AC212" i="2"/>
  <c r="AC220" i="2"/>
  <c r="G220" i="26" s="1"/>
  <c r="AC224" i="2"/>
  <c r="AB210" i="2"/>
  <c r="AB216" i="2" s="1"/>
  <c r="AC209" i="2"/>
  <c r="Z201" i="2"/>
  <c r="AC201" i="2" s="1"/>
  <c r="AC213" i="16"/>
  <c r="AC223" i="16"/>
  <c r="Z202" i="16"/>
  <c r="Z215" i="16"/>
  <c r="Z225" i="16"/>
  <c r="Z263" i="16"/>
  <c r="Z208" i="2"/>
  <c r="AC208" i="2" s="1"/>
  <c r="Z213" i="2"/>
  <c r="AC213" i="2" s="1"/>
  <c r="AC237" i="2"/>
  <c r="AC245" i="2"/>
  <c r="AC214" i="16"/>
  <c r="AC237" i="16"/>
  <c r="AC241" i="16"/>
  <c r="AC245" i="16"/>
  <c r="AC249" i="16"/>
  <c r="AA225" i="2"/>
  <c r="AC199" i="16"/>
  <c r="E203" i="2"/>
  <c r="E216" i="2"/>
  <c r="E226" i="2"/>
  <c r="E203" i="16"/>
  <c r="E216" i="16"/>
  <c r="E226" i="16"/>
  <c r="Z250" i="16"/>
  <c r="Z197" i="16"/>
  <c r="AB202" i="16"/>
  <c r="AC207" i="16"/>
  <c r="AB225" i="16"/>
  <c r="AB250" i="16"/>
  <c r="D203" i="16"/>
  <c r="D216" i="16"/>
  <c r="F203" i="2"/>
  <c r="F251" i="2" s="1"/>
  <c r="F226" i="2"/>
  <c r="F203" i="16"/>
  <c r="F251" i="16" s="1"/>
  <c r="F216" i="16"/>
  <c r="F226" i="16"/>
  <c r="AB215" i="16"/>
  <c r="AB221" i="16"/>
  <c r="AB202" i="2"/>
  <c r="AB221" i="2"/>
  <c r="AC209" i="16"/>
  <c r="D226" i="16"/>
  <c r="F216" i="2"/>
  <c r="AC196" i="16"/>
  <c r="AA202" i="16"/>
  <c r="AC200" i="16"/>
  <c r="AA225" i="16"/>
  <c r="AA250" i="16"/>
  <c r="AC253" i="16"/>
  <c r="AC255" i="16"/>
  <c r="AC257" i="16"/>
  <c r="AC259" i="16"/>
  <c r="AC261" i="16"/>
  <c r="AC234" i="2"/>
  <c r="AC238" i="2"/>
  <c r="AC240" i="2"/>
  <c r="AC242" i="2"/>
  <c r="AC244" i="2"/>
  <c r="AC246" i="2"/>
  <c r="AB210" i="16"/>
  <c r="Z210" i="16"/>
  <c r="AC195" i="16"/>
  <c r="AC206" i="16"/>
  <c r="AC208" i="16"/>
  <c r="AC211" i="16"/>
  <c r="AC218" i="16"/>
  <c r="AC220" i="16"/>
  <c r="AC227" i="16"/>
  <c r="AC234" i="16"/>
  <c r="AC238" i="16"/>
  <c r="AC240" i="16"/>
  <c r="AC242" i="16"/>
  <c r="AC244" i="16"/>
  <c r="AC246" i="16"/>
  <c r="AC248" i="16"/>
  <c r="AA202" i="2"/>
  <c r="AA221" i="2"/>
  <c r="AA250" i="2"/>
  <c r="AC253" i="2"/>
  <c r="AC255" i="2"/>
  <c r="AC257" i="2"/>
  <c r="AC261" i="2"/>
  <c r="AC196" i="2"/>
  <c r="Z207" i="2"/>
  <c r="AC207" i="2" s="1"/>
  <c r="AA263" i="2"/>
  <c r="AC236" i="2"/>
  <c r="AC222" i="2"/>
  <c r="AC219" i="2"/>
  <c r="AC198" i="2"/>
  <c r="AB197" i="2"/>
  <c r="AA197" i="2"/>
  <c r="AA263" i="16"/>
  <c r="AC233" i="16"/>
  <c r="AC222" i="16"/>
  <c r="AA221" i="16"/>
  <c r="AA226" i="16" s="1"/>
  <c r="AA210" i="16"/>
  <c r="AC205" i="16"/>
  <c r="AC198" i="16"/>
  <c r="AB197" i="16"/>
  <c r="AC194" i="16"/>
  <c r="AA197" i="16"/>
  <c r="E251" i="2"/>
  <c r="C33" i="9" l="1"/>
  <c r="G206" i="26"/>
  <c r="C27" i="9"/>
  <c r="G200" i="26"/>
  <c r="C32" i="9"/>
  <c r="G205" i="26"/>
  <c r="C46" i="9"/>
  <c r="G218" i="26"/>
  <c r="C20" i="9"/>
  <c r="G198" i="26"/>
  <c r="C55" i="9"/>
  <c r="G224" i="26"/>
  <c r="C26" i="9"/>
  <c r="G199" i="26"/>
  <c r="C38" i="9"/>
  <c r="G211" i="26"/>
  <c r="C58" i="9"/>
  <c r="G227" i="26"/>
  <c r="C48" i="9"/>
  <c r="G219" i="26"/>
  <c r="C41" i="9"/>
  <c r="G213" i="26"/>
  <c r="C28" i="9"/>
  <c r="G201" i="26"/>
  <c r="C17" i="9"/>
  <c r="G195" i="26"/>
  <c r="C34" i="9"/>
  <c r="G207" i="26"/>
  <c r="C52" i="9"/>
  <c r="G222" i="26"/>
  <c r="C18" i="9"/>
  <c r="G196" i="26"/>
  <c r="C35" i="9"/>
  <c r="G208" i="26"/>
  <c r="C36" i="9"/>
  <c r="G209" i="26"/>
  <c r="C39" i="9"/>
  <c r="G212" i="26"/>
  <c r="C42" i="9"/>
  <c r="G214" i="26"/>
  <c r="E228" i="16"/>
  <c r="AA216" i="2"/>
  <c r="AB203" i="2"/>
  <c r="AA203" i="2"/>
  <c r="AA251" i="2" s="1"/>
  <c r="AB203" i="16"/>
  <c r="AB251" i="16" s="1"/>
  <c r="D19" i="9"/>
  <c r="AA216" i="16"/>
  <c r="AB216" i="16"/>
  <c r="E230" i="16"/>
  <c r="E264" i="16"/>
  <c r="AC202" i="16"/>
  <c r="D29" i="9"/>
  <c r="AC225" i="16"/>
  <c r="D56" i="9"/>
  <c r="D43" i="9"/>
  <c r="D37" i="9"/>
  <c r="AC250" i="16"/>
  <c r="D51" i="9"/>
  <c r="E251" i="16"/>
  <c r="AB226" i="16"/>
  <c r="D228" i="16"/>
  <c r="AB226" i="2"/>
  <c r="AC194" i="2"/>
  <c r="D221" i="2"/>
  <c r="Z221" i="2" s="1"/>
  <c r="D197" i="2"/>
  <c r="D203" i="2" s="1"/>
  <c r="Z203" i="2" s="1"/>
  <c r="AC215" i="2"/>
  <c r="G215" i="26" s="1"/>
  <c r="C50" i="9"/>
  <c r="Z247" i="2"/>
  <c r="AC247" i="2" s="1"/>
  <c r="Z225" i="2"/>
  <c r="Z223" i="2"/>
  <c r="AC223" i="2" s="1"/>
  <c r="AC202" i="2"/>
  <c r="G202" i="26" s="1"/>
  <c r="D210" i="2"/>
  <c r="D215" i="2"/>
  <c r="Z215" i="2" s="1"/>
  <c r="AC221" i="2"/>
  <c r="G221" i="26" s="1"/>
  <c r="AA226" i="2"/>
  <c r="AC210" i="2"/>
  <c r="G210" i="26" s="1"/>
  <c r="AA203" i="16"/>
  <c r="AC215" i="16"/>
  <c r="AC263" i="16"/>
  <c r="D251" i="16"/>
  <c r="Z251" i="16" s="1"/>
  <c r="AC197" i="16"/>
  <c r="AC203" i="16" s="1"/>
  <c r="E228" i="2"/>
  <c r="E264" i="2" s="1"/>
  <c r="AC221" i="16"/>
  <c r="D230" i="16"/>
  <c r="AC210" i="16"/>
  <c r="Z226" i="16"/>
  <c r="Z216" i="16"/>
  <c r="F228" i="2"/>
  <c r="F230" i="2" s="1"/>
  <c r="F228" i="16"/>
  <c r="Z203" i="16"/>
  <c r="D264" i="16"/>
  <c r="E230" i="2"/>
  <c r="C6" i="9" l="1"/>
  <c r="G194" i="26"/>
  <c r="C53" i="9"/>
  <c r="C56" i="9" s="1"/>
  <c r="G223" i="26"/>
  <c r="AC216" i="16"/>
  <c r="AC226" i="16"/>
  <c r="AB228" i="16"/>
  <c r="AB230" i="16" s="1"/>
  <c r="D30" i="9"/>
  <c r="AA228" i="2"/>
  <c r="AA230" i="2" s="1"/>
  <c r="D57" i="9"/>
  <c r="AA228" i="16"/>
  <c r="AA230" i="16" s="1"/>
  <c r="AA251" i="16"/>
  <c r="D44" i="9"/>
  <c r="AC197" i="2"/>
  <c r="D226" i="2"/>
  <c r="Z226" i="2" s="1"/>
  <c r="AC225" i="2"/>
  <c r="AC216" i="2"/>
  <c r="G216" i="26" s="1"/>
  <c r="Z210" i="2"/>
  <c r="D216" i="2"/>
  <c r="F264" i="2"/>
  <c r="F230" i="16"/>
  <c r="F264" i="16"/>
  <c r="Z264" i="16" s="1"/>
  <c r="AB228" i="2"/>
  <c r="AB251" i="2"/>
  <c r="Z228" i="16"/>
  <c r="Z230" i="16"/>
  <c r="AC226" i="2" l="1"/>
  <c r="G226" i="26" s="1"/>
  <c r="G225" i="26"/>
  <c r="AC203" i="2"/>
  <c r="G203" i="26" s="1"/>
  <c r="G197" i="26"/>
  <c r="D59" i="9"/>
  <c r="D61" i="9" s="1"/>
  <c r="AC228" i="16"/>
  <c r="AC230" i="16" s="1"/>
  <c r="AA264" i="2"/>
  <c r="AB264" i="16"/>
  <c r="AC251" i="16"/>
  <c r="AA264" i="16"/>
  <c r="AC228" i="2"/>
  <c r="G228" i="26" s="1"/>
  <c r="Z216" i="2"/>
  <c r="D228" i="2"/>
  <c r="AB230" i="2"/>
  <c r="AB264" i="2"/>
  <c r="AC264" i="16" l="1"/>
  <c r="Z228" i="2"/>
  <c r="D159" i="16" l="1"/>
  <c r="D161" i="16" s="1"/>
  <c r="D166" i="16" s="1"/>
  <c r="D171" i="16" s="1"/>
  <c r="D179" i="16" s="1"/>
  <c r="D187" i="16" s="1"/>
  <c r="D163" i="16" l="1"/>
  <c r="L136" i="3" l="1"/>
  <c r="N136" i="3" s="1"/>
  <c r="M136" i="3"/>
  <c r="O136" i="3" s="1"/>
  <c r="L136" i="15" l="1"/>
  <c r="Z9" i="2" l="1"/>
  <c r="Z7" i="2"/>
  <c r="AA7" i="2"/>
  <c r="AB7" i="2"/>
  <c r="AA8" i="2"/>
  <c r="AB8" i="2"/>
  <c r="AA9" i="2"/>
  <c r="AB9" i="2"/>
  <c r="Z8" i="2" l="1"/>
  <c r="AC8" i="2" s="1"/>
  <c r="G8" i="26" s="1"/>
  <c r="AC7" i="2"/>
  <c r="G7" i="26" s="1"/>
  <c r="AC9" i="2"/>
  <c r="G9" i="26" s="1"/>
  <c r="G15" i="2" l="1"/>
  <c r="H15" i="2"/>
  <c r="I15" i="2"/>
  <c r="J15" i="2"/>
  <c r="K15" i="2"/>
  <c r="G23" i="2"/>
  <c r="H23" i="2"/>
  <c r="I23" i="2"/>
  <c r="J23" i="2"/>
  <c r="K23" i="2"/>
  <c r="G27" i="2"/>
  <c r="H27" i="2"/>
  <c r="I27" i="2"/>
  <c r="J27" i="2"/>
  <c r="K27" i="2"/>
  <c r="G40" i="2"/>
  <c r="H40" i="2"/>
  <c r="I40" i="2"/>
  <c r="J40" i="2"/>
  <c r="K40" i="2"/>
  <c r="G46" i="2"/>
  <c r="H46" i="2"/>
  <c r="I46" i="2"/>
  <c r="J46" i="2"/>
  <c r="K46" i="2"/>
  <c r="G50" i="2"/>
  <c r="H50" i="2"/>
  <c r="I50" i="2"/>
  <c r="J50" i="2"/>
  <c r="K50" i="2"/>
  <c r="G53" i="2"/>
  <c r="H53" i="2"/>
  <c r="I53" i="2"/>
  <c r="J53" i="2"/>
  <c r="K53" i="2"/>
  <c r="G60" i="2"/>
  <c r="H60" i="2"/>
  <c r="I60" i="2"/>
  <c r="J60" i="2"/>
  <c r="K60" i="2"/>
  <c r="G64" i="2"/>
  <c r="H64" i="2"/>
  <c r="I64" i="2"/>
  <c r="J64" i="2"/>
  <c r="K64" i="2"/>
  <c r="G92" i="2"/>
  <c r="H92" i="2"/>
  <c r="I92" i="2"/>
  <c r="J92" i="2"/>
  <c r="K92" i="2"/>
  <c r="G106" i="2"/>
  <c r="H106" i="2"/>
  <c r="I106" i="2"/>
  <c r="J106" i="2"/>
  <c r="K106" i="2"/>
  <c r="G121" i="2"/>
  <c r="G123" i="2" s="1"/>
  <c r="H121" i="2"/>
  <c r="I121" i="2"/>
  <c r="J121" i="2"/>
  <c r="J123" i="2" s="1"/>
  <c r="K121" i="2"/>
  <c r="K123" i="2" s="1"/>
  <c r="H123" i="2"/>
  <c r="I123" i="2"/>
  <c r="G126" i="2"/>
  <c r="H126" i="2"/>
  <c r="I126" i="2"/>
  <c r="J126" i="2"/>
  <c r="K126" i="2"/>
  <c r="G131" i="2"/>
  <c r="H131" i="2"/>
  <c r="I131" i="2"/>
  <c r="J131" i="2"/>
  <c r="K131" i="2"/>
  <c r="G15" i="16"/>
  <c r="H15" i="16"/>
  <c r="I15" i="16"/>
  <c r="J15" i="16"/>
  <c r="K15" i="16"/>
  <c r="G23" i="16"/>
  <c r="H23" i="16"/>
  <c r="I23" i="16"/>
  <c r="J23" i="16"/>
  <c r="K23" i="16"/>
  <c r="G27" i="16"/>
  <c r="H27" i="16"/>
  <c r="I27" i="16"/>
  <c r="J27" i="16"/>
  <c r="K27" i="16"/>
  <c r="G40" i="16"/>
  <c r="H40" i="16"/>
  <c r="I40" i="16"/>
  <c r="J40" i="16"/>
  <c r="K40" i="16"/>
  <c r="G46" i="16"/>
  <c r="H46" i="16"/>
  <c r="I46" i="16"/>
  <c r="J46" i="16"/>
  <c r="K46" i="16"/>
  <c r="G50" i="16"/>
  <c r="H50" i="16"/>
  <c r="I50" i="16"/>
  <c r="J50" i="16"/>
  <c r="K50" i="16"/>
  <c r="G53" i="16"/>
  <c r="H53" i="16"/>
  <c r="I53" i="16"/>
  <c r="J53" i="16"/>
  <c r="K53" i="16"/>
  <c r="G60" i="16"/>
  <c r="H60" i="16"/>
  <c r="I60" i="16"/>
  <c r="J60" i="16"/>
  <c r="K60" i="16"/>
  <c r="G64" i="16"/>
  <c r="H64" i="16"/>
  <c r="I64" i="16"/>
  <c r="J64" i="16"/>
  <c r="K64" i="16"/>
  <c r="G92" i="16"/>
  <c r="H92" i="16"/>
  <c r="I92" i="16"/>
  <c r="J92" i="16"/>
  <c r="K92" i="16"/>
  <c r="G106" i="16"/>
  <c r="H106" i="16"/>
  <c r="I106" i="16"/>
  <c r="J106" i="16"/>
  <c r="K106" i="16"/>
  <c r="G121" i="16"/>
  <c r="G123" i="16" s="1"/>
  <c r="H121" i="16"/>
  <c r="H123" i="16" s="1"/>
  <c r="I121" i="16"/>
  <c r="I123" i="16" s="1"/>
  <c r="J121" i="16"/>
  <c r="J123" i="16" s="1"/>
  <c r="K121" i="16"/>
  <c r="K123" i="16" s="1"/>
  <c r="G126" i="16"/>
  <c r="H126" i="16"/>
  <c r="I126" i="16"/>
  <c r="J126" i="16"/>
  <c r="K126" i="16"/>
  <c r="G131" i="16"/>
  <c r="H131" i="16"/>
  <c r="I131" i="16"/>
  <c r="J131" i="16"/>
  <c r="K131" i="16"/>
  <c r="AB12" i="2"/>
  <c r="AB12" i="16"/>
  <c r="AA12" i="2"/>
  <c r="AA12" i="16"/>
  <c r="Z12" i="2"/>
  <c r="Z12" i="16"/>
  <c r="AB76" i="2"/>
  <c r="AB76" i="16"/>
  <c r="AA76" i="2"/>
  <c r="AA76" i="16"/>
  <c r="Z76" i="2"/>
  <c r="Z76" i="16"/>
  <c r="J107" i="2" l="1"/>
  <c r="Z131" i="16"/>
  <c r="H156" i="2"/>
  <c r="H159" i="2" s="1"/>
  <c r="H161" i="2" s="1"/>
  <c r="H166" i="2" s="1"/>
  <c r="H171" i="2" s="1"/>
  <c r="H179" i="2" s="1"/>
  <c r="H187" i="2" s="1"/>
  <c r="K156" i="2"/>
  <c r="K159" i="2" s="1"/>
  <c r="K161" i="2" s="1"/>
  <c r="K163" i="2" s="1"/>
  <c r="G156" i="2"/>
  <c r="G159" i="2" s="1"/>
  <c r="G161" i="2" s="1"/>
  <c r="H156" i="16"/>
  <c r="H159" i="16" s="1"/>
  <c r="H161" i="16" s="1"/>
  <c r="H163" i="16" s="1"/>
  <c r="J124" i="2"/>
  <c r="G32" i="2"/>
  <c r="J68" i="2"/>
  <c r="I32" i="2"/>
  <c r="J32" i="16"/>
  <c r="I107" i="2"/>
  <c r="I124" i="2" s="1"/>
  <c r="J32" i="2"/>
  <c r="K32" i="2"/>
  <c r="H68" i="2"/>
  <c r="J107" i="16"/>
  <c r="J124" i="16" s="1"/>
  <c r="J156" i="2"/>
  <c r="J159" i="2" s="1"/>
  <c r="J161" i="2" s="1"/>
  <c r="H107" i="2"/>
  <c r="H124" i="2" s="1"/>
  <c r="H32" i="2"/>
  <c r="H69" i="2" s="1"/>
  <c r="I156" i="2"/>
  <c r="I159" i="2" s="1"/>
  <c r="I161" i="2" s="1"/>
  <c r="K107" i="2"/>
  <c r="K124" i="2" s="1"/>
  <c r="G107" i="2"/>
  <c r="G124" i="2" s="1"/>
  <c r="K68" i="2"/>
  <c r="G68" i="2"/>
  <c r="I68" i="2"/>
  <c r="K32" i="16"/>
  <c r="G32" i="16"/>
  <c r="J68" i="16"/>
  <c r="H68" i="16"/>
  <c r="J156" i="16"/>
  <c r="J159" i="16" s="1"/>
  <c r="J161" i="16" s="1"/>
  <c r="J166" i="16" s="1"/>
  <c r="J171" i="16" s="1"/>
  <c r="J179" i="16" s="1"/>
  <c r="J187" i="16" s="1"/>
  <c r="H107" i="16"/>
  <c r="H124" i="16" s="1"/>
  <c r="H32" i="16"/>
  <c r="I156" i="16"/>
  <c r="I159" i="16" s="1"/>
  <c r="I161" i="16" s="1"/>
  <c r="I166" i="16" s="1"/>
  <c r="I171" i="16" s="1"/>
  <c r="I179" i="16" s="1"/>
  <c r="I187" i="16" s="1"/>
  <c r="K107" i="16"/>
  <c r="K124" i="16" s="1"/>
  <c r="G107" i="16"/>
  <c r="G124" i="16" s="1"/>
  <c r="K68" i="16"/>
  <c r="G68" i="16"/>
  <c r="I68" i="16"/>
  <c r="K156" i="16"/>
  <c r="K159" i="16" s="1"/>
  <c r="K161" i="16" s="1"/>
  <c r="K166" i="16" s="1"/>
  <c r="K171" i="16" s="1"/>
  <c r="K179" i="16" s="1"/>
  <c r="K187" i="16" s="1"/>
  <c r="G156" i="16"/>
  <c r="G159" i="16" s="1"/>
  <c r="G161" i="16" s="1"/>
  <c r="G163" i="16" s="1"/>
  <c r="I107" i="16"/>
  <c r="I124" i="16" s="1"/>
  <c r="I32" i="16"/>
  <c r="H163" i="2"/>
  <c r="AC12" i="16"/>
  <c r="AC12" i="2"/>
  <c r="G12" i="26" s="1"/>
  <c r="AC76" i="16"/>
  <c r="AC76" i="2"/>
  <c r="G76" i="26" s="1"/>
  <c r="G69" i="2" l="1"/>
  <c r="D11" i="6"/>
  <c r="D11" i="7"/>
  <c r="H166" i="16"/>
  <c r="H171" i="16" s="1"/>
  <c r="H179" i="16" s="1"/>
  <c r="H187" i="16" s="1"/>
  <c r="G166" i="2"/>
  <c r="G171" i="2" s="1"/>
  <c r="G179" i="2" s="1"/>
  <c r="G187" i="2" s="1"/>
  <c r="G163" i="2"/>
  <c r="K166" i="2"/>
  <c r="K171" i="2" s="1"/>
  <c r="K179" i="2" s="1"/>
  <c r="K187" i="2" s="1"/>
  <c r="C11" i="7"/>
  <c r="C11" i="6"/>
  <c r="I163" i="2"/>
  <c r="J69" i="2"/>
  <c r="I163" i="16"/>
  <c r="J163" i="16"/>
  <c r="H69" i="16"/>
  <c r="I166" i="2"/>
  <c r="I171" i="2" s="1"/>
  <c r="I179" i="2" s="1"/>
  <c r="I187" i="2" s="1"/>
  <c r="I69" i="2"/>
  <c r="G166" i="16"/>
  <c r="G171" i="16" s="1"/>
  <c r="G179" i="16" s="1"/>
  <c r="G187" i="16" s="1"/>
  <c r="J163" i="2"/>
  <c r="J166" i="2"/>
  <c r="J171" i="2" s="1"/>
  <c r="J179" i="2" s="1"/>
  <c r="J187" i="2" s="1"/>
  <c r="J69" i="16"/>
  <c r="K69" i="16"/>
  <c r="K69" i="2"/>
  <c r="I69" i="16"/>
  <c r="I189" i="16" s="1"/>
  <c r="K163" i="16"/>
  <c r="G69" i="16"/>
  <c r="I190" i="16"/>
  <c r="C11" i="18" l="1"/>
  <c r="C48" i="18"/>
  <c r="D48" i="18"/>
  <c r="D11" i="18"/>
  <c r="K189" i="16"/>
  <c r="K190" i="2"/>
  <c r="K189" i="2"/>
  <c r="K190" i="16"/>
  <c r="E11" i="18" l="1"/>
  <c r="F11" i="18" s="1"/>
  <c r="E48" i="18"/>
  <c r="F48" i="18" s="1"/>
  <c r="J190" i="16"/>
  <c r="J189" i="16"/>
  <c r="J189" i="2" l="1"/>
  <c r="J190" i="2"/>
  <c r="M135" i="15" l="1"/>
  <c r="O135" i="15" s="1"/>
  <c r="L135" i="15"/>
  <c r="N135" i="15" s="1"/>
  <c r="H189" i="16" l="1"/>
  <c r="H192" i="16" s="1"/>
  <c r="G189" i="16"/>
  <c r="G192" i="16" s="1"/>
  <c r="M135" i="3"/>
  <c r="O135" i="3" s="1"/>
  <c r="L135" i="3"/>
  <c r="N135" i="3" s="1"/>
  <c r="H189" i="2" l="1"/>
  <c r="H192" i="2" s="1"/>
  <c r="H190" i="16"/>
  <c r="G189" i="2"/>
  <c r="G192" i="2" s="1"/>
  <c r="G190" i="2"/>
  <c r="I189" i="2"/>
  <c r="I192" i="2" s="1"/>
  <c r="I190" i="2"/>
  <c r="G190" i="16"/>
  <c r="AA182" i="16"/>
  <c r="E190" i="16" l="1"/>
  <c r="E190" i="2"/>
  <c r="E189" i="2"/>
  <c r="E189" i="16" l="1"/>
  <c r="AB186" i="16" l="1"/>
  <c r="AA186" i="16"/>
  <c r="AB185" i="16"/>
  <c r="AA185" i="16"/>
  <c r="AB184" i="16"/>
  <c r="AA184" i="16"/>
  <c r="AB183" i="16"/>
  <c r="AA183" i="16"/>
  <c r="AB182" i="16"/>
  <c r="AB181" i="16"/>
  <c r="AA181" i="16"/>
  <c r="AB180" i="16"/>
  <c r="AA180" i="16"/>
  <c r="AB178" i="16"/>
  <c r="AA178" i="16"/>
  <c r="AB177" i="16"/>
  <c r="AA177" i="16"/>
  <c r="AB176" i="16"/>
  <c r="AA176" i="16"/>
  <c r="AB175" i="16"/>
  <c r="AA175" i="16"/>
  <c r="AB174" i="16"/>
  <c r="AA174" i="16"/>
  <c r="AB173" i="16"/>
  <c r="AA173" i="16"/>
  <c r="AB172" i="16"/>
  <c r="AA172" i="16"/>
  <c r="AB170" i="16"/>
  <c r="AA170" i="16"/>
  <c r="AB169" i="16"/>
  <c r="AA169" i="16"/>
  <c r="AA168" i="16"/>
  <c r="AB167" i="16"/>
  <c r="AB165" i="16"/>
  <c r="AA165" i="16"/>
  <c r="AB162" i="16"/>
  <c r="AA162" i="16"/>
  <c r="AB160" i="16"/>
  <c r="AA160" i="16"/>
  <c r="AB158" i="16"/>
  <c r="AA158" i="16"/>
  <c r="AB157" i="16"/>
  <c r="AA157" i="16"/>
  <c r="AB155" i="16"/>
  <c r="AA155" i="16"/>
  <c r="AB152" i="16"/>
  <c r="AA152" i="16"/>
  <c r="AB150" i="16"/>
  <c r="AA150" i="16"/>
  <c r="AB148" i="16"/>
  <c r="AA148" i="16"/>
  <c r="AB147" i="16"/>
  <c r="AA147" i="16"/>
  <c r="AB154" i="16"/>
  <c r="AA154" i="16"/>
  <c r="AB144" i="16"/>
  <c r="AA144" i="16"/>
  <c r="AB143" i="16"/>
  <c r="AA143" i="16"/>
  <c r="AB142" i="16"/>
  <c r="AA142" i="16"/>
  <c r="AB141" i="16"/>
  <c r="AA141" i="16"/>
  <c r="AB140" i="16"/>
  <c r="AA140" i="16"/>
  <c r="AB139" i="16"/>
  <c r="AA139" i="16"/>
  <c r="AB138" i="16"/>
  <c r="AA138" i="16"/>
  <c r="AB137" i="16"/>
  <c r="AA137" i="16"/>
  <c r="AB136" i="16"/>
  <c r="AA136" i="16"/>
  <c r="AB135" i="16"/>
  <c r="AA135" i="16"/>
  <c r="AB134" i="16"/>
  <c r="AA134" i="16"/>
  <c r="AB133" i="16"/>
  <c r="AA133" i="16"/>
  <c r="AB132" i="16"/>
  <c r="AA132" i="16"/>
  <c r="AB130" i="16"/>
  <c r="AA130" i="16"/>
  <c r="AB129" i="16"/>
  <c r="AA129" i="16"/>
  <c r="AB128" i="16"/>
  <c r="AA128" i="16"/>
  <c r="AB127" i="16"/>
  <c r="AA127" i="16"/>
  <c r="AB125" i="16"/>
  <c r="AA125" i="16"/>
  <c r="AA122" i="16"/>
  <c r="AB119" i="16"/>
  <c r="AA119" i="16"/>
  <c r="AB118" i="16"/>
  <c r="AB117" i="16"/>
  <c r="AA117" i="16"/>
  <c r="AB116" i="16"/>
  <c r="AA116" i="16"/>
  <c r="AB114" i="16"/>
  <c r="AA114" i="16"/>
  <c r="AB111" i="16"/>
  <c r="AA111" i="16"/>
  <c r="AB110" i="16"/>
  <c r="AB109" i="16"/>
  <c r="AA109" i="16"/>
  <c r="AB108" i="16"/>
  <c r="AA108" i="16"/>
  <c r="AB105" i="16"/>
  <c r="AA105" i="16"/>
  <c r="AB104" i="16"/>
  <c r="AA104" i="16"/>
  <c r="AB103" i="16"/>
  <c r="AA103" i="16"/>
  <c r="AB102" i="16"/>
  <c r="AA102" i="16"/>
  <c r="AB101" i="16"/>
  <c r="AA101" i="16"/>
  <c r="AB99" i="16"/>
  <c r="AA99" i="16"/>
  <c r="AB98" i="16"/>
  <c r="AA98" i="16"/>
  <c r="AB97" i="16"/>
  <c r="AA97" i="16"/>
  <c r="AB96" i="16"/>
  <c r="AA96" i="16"/>
  <c r="AB91" i="16"/>
  <c r="AA91" i="16"/>
  <c r="AB90" i="16"/>
  <c r="AA90" i="16"/>
  <c r="AB89" i="16"/>
  <c r="AA89" i="16"/>
  <c r="AB88" i="16"/>
  <c r="AA88" i="16"/>
  <c r="AB86" i="16"/>
  <c r="AA86" i="16"/>
  <c r="AB85" i="16"/>
  <c r="AA85" i="16"/>
  <c r="AB84" i="16"/>
  <c r="AA84" i="16"/>
  <c r="AB82" i="16"/>
  <c r="AA82" i="16"/>
  <c r="AB80" i="16"/>
  <c r="AA80" i="16"/>
  <c r="AA78" i="16"/>
  <c r="AB77" i="16"/>
  <c r="AA77" i="16"/>
  <c r="AB75" i="16"/>
  <c r="AA75" i="16"/>
  <c r="AB74" i="16"/>
  <c r="AA74" i="16"/>
  <c r="AB73" i="16"/>
  <c r="AA73" i="16"/>
  <c r="AB81" i="16"/>
  <c r="AA81" i="16"/>
  <c r="AB72" i="16"/>
  <c r="AA72" i="16"/>
  <c r="AB71" i="16"/>
  <c r="AA71" i="16"/>
  <c r="AB70" i="16"/>
  <c r="AA70" i="16"/>
  <c r="AB67" i="16"/>
  <c r="AA67" i="16"/>
  <c r="AB66" i="16"/>
  <c r="AA66" i="16"/>
  <c r="AB65" i="16"/>
  <c r="AA65" i="16"/>
  <c r="AB63" i="16"/>
  <c r="AA63" i="16"/>
  <c r="AB62" i="16"/>
  <c r="AA62" i="16"/>
  <c r="AB61" i="16"/>
  <c r="AA61" i="16"/>
  <c r="AB59" i="16"/>
  <c r="AA59" i="16"/>
  <c r="AB58" i="16"/>
  <c r="AA58" i="16"/>
  <c r="AB57" i="16"/>
  <c r="AA57" i="16"/>
  <c r="AB55" i="16"/>
  <c r="AA55" i="16"/>
  <c r="AB54" i="16"/>
  <c r="AA54" i="16"/>
  <c r="AB52" i="16"/>
  <c r="AA52" i="16"/>
  <c r="AB51" i="16"/>
  <c r="AA51" i="16"/>
  <c r="AB49" i="16"/>
  <c r="AA49" i="16"/>
  <c r="AB48" i="16"/>
  <c r="AA48" i="16"/>
  <c r="AB47" i="16"/>
  <c r="AA47" i="16"/>
  <c r="AB45" i="16"/>
  <c r="AA45" i="16"/>
  <c r="AB44" i="16"/>
  <c r="AA44" i="16"/>
  <c r="AB43" i="16"/>
  <c r="AA43" i="16"/>
  <c r="AB39" i="16"/>
  <c r="AA39" i="16"/>
  <c r="AB38" i="16"/>
  <c r="AA38" i="16"/>
  <c r="AB37" i="16"/>
  <c r="AA37" i="16"/>
  <c r="AB34" i="16"/>
  <c r="AA34" i="16"/>
  <c r="AB33" i="16"/>
  <c r="AA33" i="16"/>
  <c r="AB31" i="16"/>
  <c r="AA31" i="16"/>
  <c r="AB30" i="16"/>
  <c r="AA30" i="16"/>
  <c r="AB29" i="16"/>
  <c r="AA29" i="16"/>
  <c r="AB26" i="16"/>
  <c r="AA26" i="16"/>
  <c r="AB25" i="16"/>
  <c r="AA25" i="16"/>
  <c r="AB24" i="16"/>
  <c r="AA24" i="16"/>
  <c r="AB22" i="16"/>
  <c r="AA22" i="16"/>
  <c r="AB21" i="16"/>
  <c r="AA21" i="16"/>
  <c r="AB20" i="16"/>
  <c r="AA20" i="16"/>
  <c r="AB19" i="16"/>
  <c r="AA19" i="16"/>
  <c r="AB18" i="16"/>
  <c r="AA18" i="16"/>
  <c r="AB17" i="16"/>
  <c r="AA17" i="16"/>
  <c r="AB14" i="16"/>
  <c r="AA14" i="16"/>
  <c r="AB13" i="16"/>
  <c r="AA13" i="16"/>
  <c r="AB11" i="16"/>
  <c r="AA11" i="16"/>
  <c r="AB10" i="16"/>
  <c r="AA10" i="16"/>
  <c r="AB9" i="16"/>
  <c r="AA9" i="16"/>
  <c r="AB8" i="16"/>
  <c r="AB7" i="16"/>
  <c r="AA7" i="16"/>
  <c r="AA8" i="16"/>
  <c r="AB186" i="2"/>
  <c r="AA186" i="2"/>
  <c r="AB185" i="2"/>
  <c r="AA185" i="2"/>
  <c r="AB184" i="2"/>
  <c r="AA184" i="2"/>
  <c r="AB183" i="2"/>
  <c r="AA183" i="2"/>
  <c r="AB182" i="2"/>
  <c r="AA182" i="2"/>
  <c r="AB181" i="2"/>
  <c r="AA181" i="2"/>
  <c r="AB180" i="2"/>
  <c r="AA180" i="2"/>
  <c r="AB178" i="2"/>
  <c r="AA178" i="2"/>
  <c r="AB177" i="2"/>
  <c r="AA177" i="2"/>
  <c r="AB176" i="2"/>
  <c r="AA176" i="2"/>
  <c r="AB175" i="2"/>
  <c r="AA175" i="2"/>
  <c r="AB174" i="2"/>
  <c r="AA174" i="2"/>
  <c r="AB173" i="2"/>
  <c r="AA173" i="2"/>
  <c r="AB172" i="2"/>
  <c r="AA172" i="2"/>
  <c r="AB170" i="2"/>
  <c r="AA170" i="2"/>
  <c r="AB169" i="2"/>
  <c r="AA169" i="2"/>
  <c r="AA168" i="2"/>
  <c r="AB167" i="2"/>
  <c r="AB165" i="2"/>
  <c r="AA165" i="2"/>
  <c r="AB162" i="2"/>
  <c r="AA162" i="2"/>
  <c r="AB160" i="2"/>
  <c r="AA160" i="2"/>
  <c r="AB158" i="2"/>
  <c r="AA158" i="2"/>
  <c r="AB157" i="2"/>
  <c r="AA157" i="2"/>
  <c r="AB155" i="2"/>
  <c r="AA155" i="2"/>
  <c r="AB152" i="2"/>
  <c r="AA152" i="2"/>
  <c r="AB150" i="2"/>
  <c r="AA150" i="2"/>
  <c r="AB148" i="2"/>
  <c r="AB147" i="2"/>
  <c r="AA147" i="2"/>
  <c r="AB154" i="2"/>
  <c r="AA154" i="2"/>
  <c r="AB144" i="2"/>
  <c r="AA144" i="2"/>
  <c r="AB143" i="2"/>
  <c r="AA143" i="2"/>
  <c r="AB142" i="2"/>
  <c r="AA142" i="2"/>
  <c r="AB141" i="2"/>
  <c r="AA141" i="2"/>
  <c r="AB140" i="2"/>
  <c r="AA140" i="2"/>
  <c r="AB139" i="2"/>
  <c r="AA139" i="2"/>
  <c r="AB138" i="2"/>
  <c r="AA138" i="2"/>
  <c r="AB137" i="2"/>
  <c r="AA137" i="2"/>
  <c r="AB136" i="2"/>
  <c r="AA136" i="2"/>
  <c r="AB135" i="2"/>
  <c r="AA135" i="2"/>
  <c r="AB134" i="2"/>
  <c r="AA134" i="2"/>
  <c r="AB133" i="2"/>
  <c r="AA133" i="2"/>
  <c r="AB132" i="2"/>
  <c r="AA132" i="2"/>
  <c r="AB130" i="2"/>
  <c r="AA130" i="2"/>
  <c r="AB129" i="2"/>
  <c r="AA129" i="2"/>
  <c r="AB128" i="2"/>
  <c r="AA128" i="2"/>
  <c r="AB127" i="2"/>
  <c r="AA127" i="2"/>
  <c r="AB125" i="2"/>
  <c r="AA125" i="2"/>
  <c r="AA122" i="2"/>
  <c r="AB119" i="2"/>
  <c r="AA119" i="2"/>
  <c r="AB118" i="2"/>
  <c r="AB117" i="2"/>
  <c r="AA117" i="2"/>
  <c r="AB116" i="2"/>
  <c r="AA116" i="2"/>
  <c r="AB114" i="2"/>
  <c r="AA114" i="2"/>
  <c r="AB111" i="2"/>
  <c r="AA111" i="2"/>
  <c r="AB110" i="2"/>
  <c r="AB109" i="2"/>
  <c r="AA109" i="2"/>
  <c r="AB108" i="2"/>
  <c r="AA108" i="2"/>
  <c r="AB105" i="2"/>
  <c r="AA105" i="2"/>
  <c r="AB104" i="2"/>
  <c r="AA104" i="2"/>
  <c r="AB103" i="2"/>
  <c r="AA103" i="2"/>
  <c r="AB102" i="2"/>
  <c r="AA102" i="2"/>
  <c r="AB101" i="2"/>
  <c r="AA101" i="2"/>
  <c r="AB99" i="2"/>
  <c r="AA99" i="2"/>
  <c r="AB98" i="2"/>
  <c r="AA98" i="2"/>
  <c r="AB97" i="2"/>
  <c r="AA97" i="2"/>
  <c r="AB96" i="2"/>
  <c r="AA96" i="2"/>
  <c r="AB91" i="2"/>
  <c r="AA91" i="2"/>
  <c r="AB90" i="2"/>
  <c r="AA90" i="2"/>
  <c r="AB89" i="2"/>
  <c r="AA89" i="2"/>
  <c r="AB88" i="2"/>
  <c r="AA88" i="2"/>
  <c r="AB86" i="2"/>
  <c r="AA86" i="2"/>
  <c r="AB85" i="2"/>
  <c r="AA85" i="2"/>
  <c r="AB84" i="2"/>
  <c r="AA84" i="2"/>
  <c r="AB82" i="2"/>
  <c r="AA82" i="2"/>
  <c r="AB80" i="2"/>
  <c r="AA80" i="2"/>
  <c r="AB78" i="2"/>
  <c r="AA78" i="2"/>
  <c r="AB77" i="2"/>
  <c r="AA77" i="2"/>
  <c r="AB75" i="2"/>
  <c r="AA75" i="2"/>
  <c r="AB74" i="2"/>
  <c r="AA74" i="2"/>
  <c r="AB73" i="2"/>
  <c r="AA73" i="2"/>
  <c r="AB81" i="2"/>
  <c r="AA81" i="2"/>
  <c r="AB72" i="2"/>
  <c r="AA72" i="2"/>
  <c r="AB71" i="2"/>
  <c r="AA71" i="2"/>
  <c r="AB70" i="2"/>
  <c r="AA70" i="2"/>
  <c r="AB67" i="2"/>
  <c r="AA67" i="2"/>
  <c r="AB66" i="2"/>
  <c r="AA66" i="2"/>
  <c r="AB65" i="2"/>
  <c r="AA65" i="2"/>
  <c r="AB63" i="2"/>
  <c r="AA63" i="2"/>
  <c r="AB62" i="2"/>
  <c r="AA62" i="2"/>
  <c r="AB61" i="2"/>
  <c r="AA61" i="2"/>
  <c r="AB59" i="2"/>
  <c r="AA59" i="2"/>
  <c r="AB58" i="2"/>
  <c r="AA58" i="2"/>
  <c r="AB57" i="2"/>
  <c r="AA57" i="2"/>
  <c r="AB55" i="2"/>
  <c r="AA55" i="2"/>
  <c r="AB54" i="2"/>
  <c r="AA54" i="2"/>
  <c r="AB52" i="2"/>
  <c r="AA52" i="2"/>
  <c r="AB51" i="2"/>
  <c r="AA51" i="2"/>
  <c r="AB49" i="2"/>
  <c r="AA49" i="2"/>
  <c r="AB48" i="2"/>
  <c r="AA48" i="2"/>
  <c r="AB47" i="2"/>
  <c r="AA47" i="2"/>
  <c r="AB45" i="2"/>
  <c r="AA45" i="2"/>
  <c r="AB44" i="2"/>
  <c r="AA44" i="2"/>
  <c r="AB43" i="2"/>
  <c r="AA43" i="2"/>
  <c r="AB39" i="2"/>
  <c r="AA39" i="2"/>
  <c r="AB38" i="2"/>
  <c r="AA38" i="2"/>
  <c r="AB37" i="2"/>
  <c r="AA37" i="2"/>
  <c r="AB34" i="2"/>
  <c r="AA34" i="2"/>
  <c r="AB33" i="2"/>
  <c r="AA33" i="2"/>
  <c r="AB31" i="2"/>
  <c r="AA31" i="2"/>
  <c r="AB30" i="2"/>
  <c r="AA30" i="2"/>
  <c r="AB29" i="2"/>
  <c r="AA29" i="2"/>
  <c r="AB26" i="2"/>
  <c r="AA26" i="2"/>
  <c r="AB25" i="2"/>
  <c r="AA25" i="2"/>
  <c r="AB24" i="2"/>
  <c r="AA24" i="2"/>
  <c r="AB22" i="2"/>
  <c r="AA22" i="2"/>
  <c r="AB21" i="2"/>
  <c r="AA21" i="2"/>
  <c r="AB20" i="2"/>
  <c r="AA20" i="2"/>
  <c r="AB19" i="2"/>
  <c r="AA19" i="2"/>
  <c r="AB18" i="2"/>
  <c r="AA18" i="2"/>
  <c r="AB17" i="2"/>
  <c r="AA17" i="2"/>
  <c r="AB14" i="2"/>
  <c r="AA14" i="2"/>
  <c r="AB13" i="2"/>
  <c r="AA13" i="2"/>
  <c r="AB11" i="2"/>
  <c r="AA11" i="2"/>
  <c r="AB10" i="2"/>
  <c r="AA10" i="2"/>
  <c r="AD44" i="16" l="1"/>
  <c r="AB106" i="16"/>
  <c r="AA106" i="16"/>
  <c r="AA68" i="16"/>
  <c r="AA92" i="16"/>
  <c r="AB161" i="16"/>
  <c r="AB106" i="2"/>
  <c r="AA161" i="16"/>
  <c r="AA32" i="16"/>
  <c r="AB32" i="16"/>
  <c r="AB32" i="2"/>
  <c r="AA32" i="2"/>
  <c r="AA68" i="2"/>
  <c r="AA92" i="2"/>
  <c r="AA106" i="2"/>
  <c r="AB68" i="2"/>
  <c r="AB161" i="2"/>
  <c r="AA107" i="16" l="1"/>
  <c r="AA69" i="16"/>
  <c r="Z70" i="2" l="1"/>
  <c r="Z112" i="2"/>
  <c r="AC112" i="2" s="1"/>
  <c r="Z113" i="2"/>
  <c r="AC113" i="2" s="1"/>
  <c r="Z125" i="2"/>
  <c r="Z145" i="2"/>
  <c r="AC145" i="2" s="1"/>
  <c r="Z146" i="2"/>
  <c r="AC146" i="2" s="1"/>
  <c r="Z149" i="2"/>
  <c r="AC149" i="2" s="1"/>
  <c r="Z162" i="2"/>
  <c r="Z164" i="2"/>
  <c r="AC164" i="2" s="1"/>
  <c r="G164" i="26" s="1"/>
  <c r="Z170" i="2"/>
  <c r="Z70" i="16"/>
  <c r="Z112" i="16"/>
  <c r="AC112" i="16" s="1"/>
  <c r="D45" i="7" s="1"/>
  <c r="Z113" i="16"/>
  <c r="AC113" i="16" s="1"/>
  <c r="D46" i="7" s="1"/>
  <c r="Z125" i="16"/>
  <c r="Z145" i="16"/>
  <c r="AC145" i="16" s="1"/>
  <c r="D24" i="8" s="1"/>
  <c r="Z146" i="16"/>
  <c r="AC146" i="16" s="1"/>
  <c r="D25" i="8" s="1"/>
  <c r="Z149" i="16"/>
  <c r="AC149" i="16" s="1"/>
  <c r="D28" i="8" s="1"/>
  <c r="Z162" i="16"/>
  <c r="Z164" i="16"/>
  <c r="AC164" i="16" s="1"/>
  <c r="Z170" i="16"/>
  <c r="C28" i="8" l="1"/>
  <c r="G149" i="26"/>
  <c r="C46" i="7"/>
  <c r="G113" i="26"/>
  <c r="C25" i="8"/>
  <c r="G146" i="26"/>
  <c r="C45" i="7"/>
  <c r="G112" i="26"/>
  <c r="C24" i="8"/>
  <c r="F87" i="18" s="1"/>
  <c r="G145" i="26"/>
  <c r="C52" i="8"/>
  <c r="C51" i="9"/>
  <c r="C43" i="9"/>
  <c r="C37" i="9"/>
  <c r="C29" i="9"/>
  <c r="C19" i="9"/>
  <c r="C44" i="9" l="1"/>
  <c r="C57" i="9"/>
  <c r="C30" i="9"/>
  <c r="AB92" i="2"/>
  <c r="AB107" i="2" s="1"/>
  <c r="AA107" i="2"/>
  <c r="C49" i="8"/>
  <c r="A3" i="8"/>
  <c r="A3" i="7"/>
  <c r="C59" i="9" l="1"/>
  <c r="C48" i="8"/>
  <c r="C47" i="8" s="1"/>
  <c r="AB69" i="2" l="1"/>
  <c r="AA69" i="2"/>
  <c r="D189" i="16" l="1"/>
  <c r="D189" i="2"/>
  <c r="D190" i="16" l="1"/>
  <c r="C7" i="6" l="1"/>
  <c r="C8" i="6"/>
  <c r="AC18" i="2"/>
  <c r="G18" i="26" s="1"/>
  <c r="AC19" i="2"/>
  <c r="G19" i="26" s="1"/>
  <c r="AC20" i="2"/>
  <c r="G20" i="26" s="1"/>
  <c r="Z24" i="2"/>
  <c r="AC24" i="2" s="1"/>
  <c r="G24" i="26" s="1"/>
  <c r="Z33" i="2"/>
  <c r="AC33" i="2" s="1"/>
  <c r="G33" i="26" s="1"/>
  <c r="Z55" i="2"/>
  <c r="AC55" i="2" s="1"/>
  <c r="G55" i="26" s="1"/>
  <c r="Z72" i="2"/>
  <c r="AC72" i="2" s="1"/>
  <c r="G72" i="26" s="1"/>
  <c r="Z81" i="2"/>
  <c r="AC81" i="2" s="1"/>
  <c r="Z73" i="2"/>
  <c r="AC73" i="2" s="1"/>
  <c r="G73" i="26" s="1"/>
  <c r="AC80" i="2"/>
  <c r="Z82" i="2"/>
  <c r="AC82" i="2" s="1"/>
  <c r="Z88" i="2"/>
  <c r="AC88" i="2" s="1"/>
  <c r="Z89" i="2"/>
  <c r="AC89" i="2" s="1"/>
  <c r="Z98" i="2"/>
  <c r="AC98" i="2" s="1"/>
  <c r="Z99" i="2"/>
  <c r="AC99" i="2" s="1"/>
  <c r="Z108" i="2"/>
  <c r="AC108" i="2" s="1"/>
  <c r="G108" i="26" s="1"/>
  <c r="Z109" i="2"/>
  <c r="AC109" i="2" s="1"/>
  <c r="G109" i="26" s="1"/>
  <c r="Z128" i="2"/>
  <c r="AC128" i="2" s="1"/>
  <c r="G128" i="26" s="1"/>
  <c r="Z129" i="2"/>
  <c r="AC129" i="2" s="1"/>
  <c r="G129" i="26" s="1"/>
  <c r="Z130" i="2"/>
  <c r="AC130" i="2" s="1"/>
  <c r="G130" i="26" s="1"/>
  <c r="Z133" i="2"/>
  <c r="AC133" i="2" s="1"/>
  <c r="Z134" i="2"/>
  <c r="AC134" i="2" s="1"/>
  <c r="Z135" i="2"/>
  <c r="AC135" i="2" s="1"/>
  <c r="Z136" i="2"/>
  <c r="AC136" i="2" s="1"/>
  <c r="Z137" i="2"/>
  <c r="AC137" i="2" s="1"/>
  <c r="Z138" i="2"/>
  <c r="AC138" i="2" s="1"/>
  <c r="Z139" i="2"/>
  <c r="AC139" i="2" s="1"/>
  <c r="Z150" i="2"/>
  <c r="Z165" i="2"/>
  <c r="AC165" i="2" s="1"/>
  <c r="G165" i="26" s="1"/>
  <c r="Z173" i="2"/>
  <c r="AC173" i="2" s="1"/>
  <c r="Z174" i="2"/>
  <c r="AC174" i="2" s="1"/>
  <c r="Z176" i="2"/>
  <c r="AC176" i="2" s="1"/>
  <c r="Z177" i="2"/>
  <c r="AC177" i="2" s="1"/>
  <c r="Z178" i="2"/>
  <c r="AC178" i="2" s="1"/>
  <c r="Z180" i="2"/>
  <c r="AC180" i="2" s="1"/>
  <c r="Z184" i="2"/>
  <c r="AC184" i="2" s="1"/>
  <c r="Z185" i="2"/>
  <c r="AC185" i="2" s="1"/>
  <c r="Z186" i="2"/>
  <c r="AC186" i="2" s="1"/>
  <c r="Z8" i="16"/>
  <c r="AC8" i="16" s="1"/>
  <c r="D7" i="6" s="1"/>
  <c r="Z9" i="16"/>
  <c r="AC9" i="16" s="1"/>
  <c r="D8" i="6" s="1"/>
  <c r="Z18" i="16"/>
  <c r="AC18" i="16" s="1"/>
  <c r="D15" i="6" s="1"/>
  <c r="Z19" i="16"/>
  <c r="AC19" i="16" s="1"/>
  <c r="D16" i="6" s="1"/>
  <c r="Z20" i="16"/>
  <c r="AC20" i="16" s="1"/>
  <c r="D17" i="6" s="1"/>
  <c r="Z24" i="16"/>
  <c r="AC24" i="16" s="1"/>
  <c r="D19" i="6" s="1"/>
  <c r="Z33" i="16"/>
  <c r="AC33" i="16" s="1"/>
  <c r="Z55" i="16"/>
  <c r="AC55" i="16" s="1"/>
  <c r="Z72" i="16"/>
  <c r="AC72" i="16" s="1"/>
  <c r="D7" i="7" s="1"/>
  <c r="Z81" i="16"/>
  <c r="AC81" i="16" s="1"/>
  <c r="D16" i="7" s="1"/>
  <c r="Z73" i="16"/>
  <c r="AC73" i="16" s="1"/>
  <c r="D8" i="7" s="1"/>
  <c r="AC80" i="16"/>
  <c r="D15" i="7" s="1"/>
  <c r="Z82" i="16"/>
  <c r="AC82" i="16" s="1"/>
  <c r="D17" i="7" s="1"/>
  <c r="Z88" i="16"/>
  <c r="AC88" i="16" s="1"/>
  <c r="D23" i="7" s="1"/>
  <c r="Z89" i="16"/>
  <c r="AC89" i="16" s="1"/>
  <c r="D24" i="7" s="1"/>
  <c r="Z91" i="16"/>
  <c r="AC91" i="16" s="1"/>
  <c r="Z98" i="16"/>
  <c r="AC98" i="16" s="1"/>
  <c r="D32" i="7" s="1"/>
  <c r="Z99" i="16"/>
  <c r="AC99" i="16" s="1"/>
  <c r="D33" i="7" s="1"/>
  <c r="Z108" i="16"/>
  <c r="AC108" i="16" s="1"/>
  <c r="Z109" i="16"/>
  <c r="AC109" i="16" s="1"/>
  <c r="Z128" i="16"/>
  <c r="AC128" i="16" s="1"/>
  <c r="D7" i="8" s="1"/>
  <c r="Z129" i="16"/>
  <c r="AC129" i="16" s="1"/>
  <c r="D8" i="8" s="1"/>
  <c r="Z130" i="16"/>
  <c r="AC130" i="16" s="1"/>
  <c r="D9" i="8" s="1"/>
  <c r="Z133" i="16"/>
  <c r="AC133" i="16" s="1"/>
  <c r="D12" i="8" s="1"/>
  <c r="Z134" i="16"/>
  <c r="AC134" i="16" s="1"/>
  <c r="D13" i="8" s="1"/>
  <c r="Z135" i="16"/>
  <c r="AC135" i="16" s="1"/>
  <c r="D14" i="8" s="1"/>
  <c r="Z136" i="16"/>
  <c r="AC136" i="16" s="1"/>
  <c r="D15" i="8" s="1"/>
  <c r="Z137" i="16"/>
  <c r="AC137" i="16" s="1"/>
  <c r="D16" i="8" s="1"/>
  <c r="Z138" i="16"/>
  <c r="AC138" i="16" s="1"/>
  <c r="D17" i="8" s="1"/>
  <c r="Z139" i="16"/>
  <c r="AC139" i="16" s="1"/>
  <c r="D18" i="8" s="1"/>
  <c r="Z150" i="16"/>
  <c r="Z165" i="16"/>
  <c r="AC165" i="16" s="1"/>
  <c r="Z173" i="16"/>
  <c r="AC173" i="16" s="1"/>
  <c r="Z174" i="16"/>
  <c r="AC174" i="16" s="1"/>
  <c r="Z176" i="16"/>
  <c r="AC176" i="16" s="1"/>
  <c r="Z177" i="16"/>
  <c r="AC177" i="16" s="1"/>
  <c r="Z178" i="16"/>
  <c r="AC178" i="16" s="1"/>
  <c r="Z180" i="16"/>
  <c r="AC180" i="16" s="1"/>
  <c r="Z184" i="16"/>
  <c r="AC184" i="16" s="1"/>
  <c r="Z185" i="16"/>
  <c r="AC185" i="16" s="1"/>
  <c r="Z186" i="16"/>
  <c r="AC186" i="16" s="1"/>
  <c r="C17" i="8" l="1"/>
  <c r="G138" i="26"/>
  <c r="C13" i="8"/>
  <c r="G134" i="26"/>
  <c r="C32" i="7"/>
  <c r="G98" i="26"/>
  <c r="C15" i="7"/>
  <c r="G80" i="26"/>
  <c r="C16" i="8"/>
  <c r="G137" i="26"/>
  <c r="C12" i="8"/>
  <c r="G133" i="26"/>
  <c r="C24" i="7"/>
  <c r="G89" i="26"/>
  <c r="C15" i="8"/>
  <c r="G136" i="26"/>
  <c r="C23" i="7"/>
  <c r="G88" i="26"/>
  <c r="C16" i="7"/>
  <c r="G81" i="26"/>
  <c r="C18" i="8"/>
  <c r="G139" i="26"/>
  <c r="C14" i="8"/>
  <c r="G135" i="26"/>
  <c r="C33" i="7"/>
  <c r="G99" i="26"/>
  <c r="C17" i="7"/>
  <c r="G82" i="26"/>
  <c r="C62" i="18"/>
  <c r="D62" i="18"/>
  <c r="D26" i="7"/>
  <c r="D38" i="6"/>
  <c r="AC150" i="16"/>
  <c r="D29" i="8" s="1"/>
  <c r="AC150" i="2"/>
  <c r="C38" i="6"/>
  <c r="C16" i="6"/>
  <c r="C9" i="8"/>
  <c r="C8" i="7"/>
  <c r="C15" i="6"/>
  <c r="C8" i="8"/>
  <c r="C19" i="6"/>
  <c r="C7" i="8"/>
  <c r="C7" i="7"/>
  <c r="C17" i="6"/>
  <c r="C29" i="8" l="1"/>
  <c r="G150" i="26"/>
  <c r="E62" i="18"/>
  <c r="F62" i="18" s="1"/>
  <c r="C35" i="18"/>
  <c r="C58" i="18"/>
  <c r="D35" i="18"/>
  <c r="AA110" i="16"/>
  <c r="E35" i="18" l="1"/>
  <c r="F35" i="18" s="1"/>
  <c r="AB122" i="16"/>
  <c r="AB122" i="2"/>
  <c r="AA167" i="2" l="1"/>
  <c r="AA167" i="16"/>
  <c r="AA187" i="16" l="1"/>
  <c r="AA120" i="16" s="1"/>
  <c r="Z91" i="2"/>
  <c r="AC91" i="2" s="1"/>
  <c r="C26" i="7" l="1"/>
  <c r="G91" i="26"/>
  <c r="D58" i="18"/>
  <c r="E58" i="18" s="1"/>
  <c r="F58" i="18" s="1"/>
  <c r="Z10" i="2"/>
  <c r="AC10" i="2" s="1"/>
  <c r="G10" i="26" s="1"/>
  <c r="Z11" i="2"/>
  <c r="AC11" i="2" s="1"/>
  <c r="G11" i="26" s="1"/>
  <c r="Z13" i="2"/>
  <c r="AC13" i="2" s="1"/>
  <c r="G13" i="26" s="1"/>
  <c r="Z14" i="2"/>
  <c r="AC14" i="2" s="1"/>
  <c r="G14" i="26" s="1"/>
  <c r="AC17" i="2"/>
  <c r="G17" i="26" s="1"/>
  <c r="AC21" i="2"/>
  <c r="G21" i="26" s="1"/>
  <c r="Z22" i="2"/>
  <c r="AC22" i="2" s="1"/>
  <c r="G22" i="26" s="1"/>
  <c r="Z25" i="2"/>
  <c r="AC25" i="2" s="1"/>
  <c r="G25" i="26" s="1"/>
  <c r="Z26" i="2"/>
  <c r="AC26" i="2" s="1"/>
  <c r="G26" i="26" s="1"/>
  <c r="Z39" i="2"/>
  <c r="AC39" i="2" s="1"/>
  <c r="G39" i="26" s="1"/>
  <c r="Z44" i="2"/>
  <c r="AC44" i="2" s="1"/>
  <c r="G44" i="26" s="1"/>
  <c r="Z45" i="2"/>
  <c r="AC45" i="2" s="1"/>
  <c r="G45" i="26" s="1"/>
  <c r="Z48" i="2"/>
  <c r="AC48" i="2" s="1"/>
  <c r="G48" i="26" s="1"/>
  <c r="Z49" i="2"/>
  <c r="AC49" i="2" s="1"/>
  <c r="G49" i="26" s="1"/>
  <c r="Z52" i="2"/>
  <c r="AC52" i="2" s="1"/>
  <c r="G52" i="26" s="1"/>
  <c r="Z54" i="2"/>
  <c r="AC54" i="2" s="1"/>
  <c r="G54" i="26" s="1"/>
  <c r="Z57" i="2"/>
  <c r="AC57" i="2" s="1"/>
  <c r="G57" i="26" s="1"/>
  <c r="Z58" i="2"/>
  <c r="AC58" i="2" s="1"/>
  <c r="G58" i="26" s="1"/>
  <c r="Z59" i="2"/>
  <c r="AC59" i="2" s="1"/>
  <c r="G59" i="26" s="1"/>
  <c r="Z63" i="2"/>
  <c r="AC63" i="2" s="1"/>
  <c r="G63" i="26" s="1"/>
  <c r="Z65" i="2"/>
  <c r="AC65" i="2" s="1"/>
  <c r="G65" i="26" s="1"/>
  <c r="Z66" i="2"/>
  <c r="AC66" i="2" s="1"/>
  <c r="G66" i="26" s="1"/>
  <c r="Z67" i="2"/>
  <c r="AC67" i="2" s="1"/>
  <c r="G67" i="26" s="1"/>
  <c r="Z71" i="2"/>
  <c r="AC71" i="2" s="1"/>
  <c r="G71" i="26" s="1"/>
  <c r="Z74" i="2"/>
  <c r="AC74" i="2" s="1"/>
  <c r="G74" i="26" s="1"/>
  <c r="Z75" i="2"/>
  <c r="AC75" i="2" s="1"/>
  <c r="G75" i="26" s="1"/>
  <c r="Z77" i="2"/>
  <c r="AC77" i="2" s="1"/>
  <c r="G77" i="26" s="1"/>
  <c r="AC78" i="2"/>
  <c r="G78" i="26" s="1"/>
  <c r="Z84" i="2"/>
  <c r="AC84" i="2" s="1"/>
  <c r="Z85" i="2"/>
  <c r="AC85" i="2" s="1"/>
  <c r="Z86" i="2"/>
  <c r="AC86" i="2" s="1"/>
  <c r="Z90" i="2"/>
  <c r="AC90" i="2" s="1"/>
  <c r="Z96" i="2"/>
  <c r="AC96" i="2" s="1"/>
  <c r="Z97" i="2"/>
  <c r="AC97" i="2" s="1"/>
  <c r="Z101" i="2"/>
  <c r="AC101" i="2" s="1"/>
  <c r="Z102" i="2"/>
  <c r="AC102" i="2" s="1"/>
  <c r="Z103" i="2"/>
  <c r="AC103" i="2" s="1"/>
  <c r="Z104" i="2"/>
  <c r="AC104" i="2" s="1"/>
  <c r="Z105" i="2"/>
  <c r="AC105" i="2" s="1"/>
  <c r="Z111" i="2"/>
  <c r="AC111" i="2" s="1"/>
  <c r="Z114" i="2"/>
  <c r="AC114" i="2" s="1"/>
  <c r="Z115" i="2"/>
  <c r="AC115" i="2" s="1"/>
  <c r="Z116" i="2"/>
  <c r="AC116" i="2" s="1"/>
  <c r="Z117" i="2"/>
  <c r="AC117" i="2" s="1"/>
  <c r="Z119" i="2"/>
  <c r="AC119" i="2" s="1"/>
  <c r="Z122" i="2"/>
  <c r="AC122" i="2" s="1"/>
  <c r="Z140" i="2"/>
  <c r="AC140" i="2" s="1"/>
  <c r="Z141" i="2"/>
  <c r="AC141" i="2" s="1"/>
  <c r="AC142" i="2"/>
  <c r="Z143" i="2"/>
  <c r="AC143" i="2" s="1"/>
  <c r="Z144" i="2"/>
  <c r="AC144" i="2" s="1"/>
  <c r="Z154" i="2"/>
  <c r="Z147" i="2"/>
  <c r="AC147" i="2" s="1"/>
  <c r="Z148" i="2"/>
  <c r="Z152" i="2"/>
  <c r="Z155" i="2"/>
  <c r="Z157" i="2"/>
  <c r="AC157" i="2" s="1"/>
  <c r="Z158" i="2"/>
  <c r="AC158" i="2" s="1"/>
  <c r="Z160" i="2"/>
  <c r="AC160" i="2" s="1"/>
  <c r="Z167" i="2"/>
  <c r="AC167" i="2" s="1"/>
  <c r="G167" i="26" s="1"/>
  <c r="Z172" i="2"/>
  <c r="AC172" i="2" s="1"/>
  <c r="Z175" i="2"/>
  <c r="AC175" i="2" s="1"/>
  <c r="Z181" i="2"/>
  <c r="AC181" i="2" s="1"/>
  <c r="Z182" i="2"/>
  <c r="AC182" i="2" s="1"/>
  <c r="Z183" i="2"/>
  <c r="AC183" i="2" s="1"/>
  <c r="Z10" i="16"/>
  <c r="AC10" i="16" s="1"/>
  <c r="Z11" i="16"/>
  <c r="AC11" i="16" s="1"/>
  <c r="D10" i="6" s="1"/>
  <c r="Z13" i="16"/>
  <c r="AC13" i="16" s="1"/>
  <c r="Z14" i="16"/>
  <c r="AC14" i="16" s="1"/>
  <c r="Z17" i="16"/>
  <c r="AC17" i="16" s="1"/>
  <c r="D14" i="6" s="1"/>
  <c r="Z21" i="16"/>
  <c r="AC21" i="16" s="1"/>
  <c r="Z22" i="16"/>
  <c r="AC22" i="16" s="1"/>
  <c r="Z25" i="16"/>
  <c r="AC25" i="16" s="1"/>
  <c r="Z26" i="16"/>
  <c r="AC26" i="16" s="1"/>
  <c r="Z39" i="16"/>
  <c r="AC39" i="16" s="1"/>
  <c r="Z44" i="16"/>
  <c r="AC44" i="16" s="1"/>
  <c r="Z45" i="16"/>
  <c r="AC45" i="16" s="1"/>
  <c r="Z48" i="16"/>
  <c r="AC48" i="16" s="1"/>
  <c r="Z49" i="16"/>
  <c r="AC49" i="16" s="1"/>
  <c r="Z52" i="16"/>
  <c r="AC52" i="16" s="1"/>
  <c r="Z54" i="16"/>
  <c r="AC54" i="16" s="1"/>
  <c r="Z57" i="16"/>
  <c r="AC57" i="16" s="1"/>
  <c r="Z58" i="16"/>
  <c r="AC58" i="16" s="1"/>
  <c r="Z59" i="16"/>
  <c r="AC59" i="16" s="1"/>
  <c r="Z63" i="16"/>
  <c r="AC63" i="16" s="1"/>
  <c r="Z65" i="16"/>
  <c r="AC65" i="16" s="1"/>
  <c r="Z66" i="16"/>
  <c r="AC66" i="16" s="1"/>
  <c r="Z67" i="16"/>
  <c r="AC67" i="16" s="1"/>
  <c r="Z71" i="16"/>
  <c r="AC71" i="16" s="1"/>
  <c r="D6" i="7" s="1"/>
  <c r="Z74" i="16"/>
  <c r="AC74" i="16" s="1"/>
  <c r="Z75" i="16"/>
  <c r="AC75" i="16" s="1"/>
  <c r="D10" i="7" s="1"/>
  <c r="Z77" i="16"/>
  <c r="AC77" i="16" s="1"/>
  <c r="D12" i="7" s="1"/>
  <c r="Z84" i="16"/>
  <c r="AC84" i="16" s="1"/>
  <c r="D19" i="7" s="1"/>
  <c r="Z85" i="16"/>
  <c r="AC85" i="16" s="1"/>
  <c r="D20" i="7" s="1"/>
  <c r="Z86" i="16"/>
  <c r="AC86" i="16" s="1"/>
  <c r="Z90" i="16"/>
  <c r="AC90" i="16" s="1"/>
  <c r="D25" i="7" s="1"/>
  <c r="Z96" i="16"/>
  <c r="AC96" i="16" s="1"/>
  <c r="D30" i="7" s="1"/>
  <c r="Z97" i="16"/>
  <c r="AC97" i="16" s="1"/>
  <c r="Z101" i="16"/>
  <c r="AC101" i="16" s="1"/>
  <c r="Z102" i="16"/>
  <c r="AC102" i="16" s="1"/>
  <c r="Z103" i="16"/>
  <c r="AC103" i="16" s="1"/>
  <c r="Z104" i="16"/>
  <c r="AC104" i="16" s="1"/>
  <c r="Z105" i="16"/>
  <c r="AC105" i="16" s="1"/>
  <c r="Z110" i="16"/>
  <c r="AC110" i="16" s="1"/>
  <c r="D43" i="7" s="1"/>
  <c r="Z111" i="16"/>
  <c r="AC111" i="16" s="1"/>
  <c r="D44" i="7" s="1"/>
  <c r="Z114" i="16"/>
  <c r="AC114" i="16" s="1"/>
  <c r="Z115" i="16"/>
  <c r="AC115" i="16" s="1"/>
  <c r="D48" i="7" s="1"/>
  <c r="Z116" i="16"/>
  <c r="AC116" i="16" s="1"/>
  <c r="Z117" i="16"/>
  <c r="AC117" i="16" s="1"/>
  <c r="Z119" i="16"/>
  <c r="AC119" i="16" s="1"/>
  <c r="D52" i="7" s="1"/>
  <c r="Z120" i="16"/>
  <c r="Z122" i="16"/>
  <c r="AC122" i="16" s="1"/>
  <c r="D55" i="7" s="1"/>
  <c r="Z140" i="16"/>
  <c r="AC140" i="16" s="1"/>
  <c r="D19" i="8" s="1"/>
  <c r="Z141" i="16"/>
  <c r="AC141" i="16" s="1"/>
  <c r="D20" i="8" s="1"/>
  <c r="Z142" i="16"/>
  <c r="AC142" i="16" s="1"/>
  <c r="D21" i="8" s="1"/>
  <c r="Z143" i="16"/>
  <c r="AC143" i="16" s="1"/>
  <c r="D22" i="8" s="1"/>
  <c r="Z144" i="16"/>
  <c r="AC144" i="16" s="1"/>
  <c r="D23" i="8" s="1"/>
  <c r="Z154" i="16"/>
  <c r="Z147" i="16"/>
  <c r="Z148" i="16"/>
  <c r="AC148" i="16" s="1"/>
  <c r="D27" i="8" s="1"/>
  <c r="Z152" i="16"/>
  <c r="Z155" i="16"/>
  <c r="Z157" i="16"/>
  <c r="AC157" i="16" s="1"/>
  <c r="D36" i="8" s="1"/>
  <c r="Z158" i="16"/>
  <c r="AC158" i="16" s="1"/>
  <c r="D37" i="8" s="1"/>
  <c r="Z160" i="16"/>
  <c r="AC160" i="16" s="1"/>
  <c r="D39" i="8" s="1"/>
  <c r="Z167" i="16"/>
  <c r="AC167" i="16" s="1"/>
  <c r="D45" i="8" s="1"/>
  <c r="Z168" i="16"/>
  <c r="Z169" i="16"/>
  <c r="AC169" i="16" s="1"/>
  <c r="W33" i="19" s="1"/>
  <c r="X33" i="19" s="1"/>
  <c r="Z172" i="16"/>
  <c r="AC172" i="16" s="1"/>
  <c r="Z175" i="16"/>
  <c r="AC175" i="16" s="1"/>
  <c r="Z181" i="16"/>
  <c r="AC181" i="16" s="1"/>
  <c r="Z182" i="16"/>
  <c r="AC182" i="16" s="1"/>
  <c r="Z183" i="16"/>
  <c r="AC183" i="16" s="1"/>
  <c r="C26" i="8" l="1"/>
  <c r="G147" i="26"/>
  <c r="C52" i="7"/>
  <c r="G119" i="26"/>
  <c r="C37" i="7"/>
  <c r="G103" i="26"/>
  <c r="C19" i="7"/>
  <c r="G84" i="26"/>
  <c r="C20" i="8"/>
  <c r="G141" i="26"/>
  <c r="C44" i="7"/>
  <c r="G111" i="26"/>
  <c r="C25" i="7"/>
  <c r="G90" i="26"/>
  <c r="C39" i="8"/>
  <c r="G160" i="26"/>
  <c r="C23" i="8"/>
  <c r="G144" i="26"/>
  <c r="C19" i="8"/>
  <c r="G140" i="26"/>
  <c r="C49" i="7"/>
  <c r="G116" i="26"/>
  <c r="C39" i="7"/>
  <c r="D67" i="18" s="1"/>
  <c r="G105" i="26"/>
  <c r="C35" i="7"/>
  <c r="G101" i="26"/>
  <c r="C21" i="7"/>
  <c r="D54" i="18" s="1"/>
  <c r="G86" i="26"/>
  <c r="C36" i="8"/>
  <c r="G157" i="26"/>
  <c r="C21" i="8"/>
  <c r="G142" i="26"/>
  <c r="C47" i="7"/>
  <c r="G114" i="26"/>
  <c r="C30" i="7"/>
  <c r="G96" i="26"/>
  <c r="C50" i="7"/>
  <c r="G117" i="26"/>
  <c r="C36" i="7"/>
  <c r="G102" i="26"/>
  <c r="C37" i="8"/>
  <c r="G158" i="26"/>
  <c r="C22" i="8"/>
  <c r="E85" i="18" s="1"/>
  <c r="F85" i="18" s="1"/>
  <c r="G143" i="26"/>
  <c r="C55" i="7"/>
  <c r="G122" i="26"/>
  <c r="C48" i="7"/>
  <c r="G115" i="26"/>
  <c r="C38" i="7"/>
  <c r="G104" i="26"/>
  <c r="C31" i="7"/>
  <c r="D61" i="18" s="1"/>
  <c r="G97" i="26"/>
  <c r="C20" i="7"/>
  <c r="G85" i="26"/>
  <c r="E96" i="18"/>
  <c r="F96" i="18" s="1"/>
  <c r="D39" i="7"/>
  <c r="D35" i="7"/>
  <c r="D21" i="7"/>
  <c r="D44" i="6"/>
  <c r="D47" i="7"/>
  <c r="D38" i="7"/>
  <c r="D31" i="7"/>
  <c r="D9" i="7"/>
  <c r="D43" i="6"/>
  <c r="D9" i="6"/>
  <c r="D50" i="7"/>
  <c r="D37" i="7"/>
  <c r="D37" i="6"/>
  <c r="D49" i="7"/>
  <c r="D36" i="7"/>
  <c r="D45" i="6"/>
  <c r="AC152" i="16"/>
  <c r="D31" i="8" s="1"/>
  <c r="AC155" i="16"/>
  <c r="D34" i="8" s="1"/>
  <c r="AC152" i="2"/>
  <c r="AC147" i="16"/>
  <c r="D26" i="8" s="1"/>
  <c r="AC155" i="2"/>
  <c r="AC154" i="16"/>
  <c r="D33" i="8" s="1"/>
  <c r="AC154" i="2"/>
  <c r="G154" i="26" s="1"/>
  <c r="C57" i="18"/>
  <c r="D57" i="18"/>
  <c r="E94" i="18"/>
  <c r="F94" i="18" s="1"/>
  <c r="AD172" i="16"/>
  <c r="V20" i="19"/>
  <c r="E93" i="18"/>
  <c r="F93" i="18" s="1"/>
  <c r="C53" i="18"/>
  <c r="C52" i="18"/>
  <c r="C14" i="18"/>
  <c r="AB78" i="16"/>
  <c r="AB92" i="16" s="1"/>
  <c r="AB107" i="16" s="1"/>
  <c r="C49" i="18"/>
  <c r="C9" i="7"/>
  <c r="C43" i="6"/>
  <c r="C10" i="6"/>
  <c r="D66" i="18"/>
  <c r="D63" i="18"/>
  <c r="C13" i="7"/>
  <c r="C37" i="6"/>
  <c r="C9" i="6"/>
  <c r="D65" i="18"/>
  <c r="C12" i="7"/>
  <c r="C45" i="6"/>
  <c r="E83" i="18"/>
  <c r="F83" i="18" s="1"/>
  <c r="D74" i="18"/>
  <c r="D64" i="18"/>
  <c r="C10" i="7"/>
  <c r="C44" i="6"/>
  <c r="C14" i="6"/>
  <c r="AD122" i="16"/>
  <c r="C45" i="8"/>
  <c r="C62" i="8" s="1"/>
  <c r="D73" i="18"/>
  <c r="D71" i="18"/>
  <c r="D62" i="8"/>
  <c r="AC15" i="16"/>
  <c r="D12" i="6" s="1"/>
  <c r="AC15" i="2"/>
  <c r="G15" i="26" s="1"/>
  <c r="AC27" i="2"/>
  <c r="G27" i="26" s="1"/>
  <c r="AC23" i="2"/>
  <c r="C46" i="18"/>
  <c r="AC60" i="16"/>
  <c r="AC106" i="2"/>
  <c r="G106" i="26" s="1"/>
  <c r="D60" i="18"/>
  <c r="AC92" i="2"/>
  <c r="G92" i="26" s="1"/>
  <c r="C6" i="7"/>
  <c r="Z118" i="16"/>
  <c r="AC27" i="16"/>
  <c r="D20" i="6" s="1"/>
  <c r="AC23" i="16"/>
  <c r="AC60" i="2"/>
  <c r="G60" i="26" s="1"/>
  <c r="AC106" i="16"/>
  <c r="Z118" i="2"/>
  <c r="Z110" i="2"/>
  <c r="Z60" i="2"/>
  <c r="Z15" i="2"/>
  <c r="Z106" i="2"/>
  <c r="Z92" i="2"/>
  <c r="Z27" i="2"/>
  <c r="Z23" i="2"/>
  <c r="Z27" i="16"/>
  <c r="Z23" i="16"/>
  <c r="Z15" i="16"/>
  <c r="Z60" i="16"/>
  <c r="Z106" i="16"/>
  <c r="Z92" i="16"/>
  <c r="C34" i="8" l="1"/>
  <c r="G155" i="26"/>
  <c r="C18" i="6"/>
  <c r="G23" i="26"/>
  <c r="C31" i="8"/>
  <c r="G152" i="26"/>
  <c r="C73" i="18"/>
  <c r="E73" i="18" s="1"/>
  <c r="F73" i="18" s="1"/>
  <c r="C74" i="18"/>
  <c r="C64" i="18"/>
  <c r="E64" i="18" s="1"/>
  <c r="F64" i="18" s="1"/>
  <c r="C47" i="18"/>
  <c r="C71" i="18"/>
  <c r="E71" i="18" s="1"/>
  <c r="F71" i="18" s="1"/>
  <c r="C67" i="18"/>
  <c r="E67" i="18" s="1"/>
  <c r="F67" i="18" s="1"/>
  <c r="C65" i="18"/>
  <c r="E65" i="18" s="1"/>
  <c r="F65" i="18" s="1"/>
  <c r="C66" i="18"/>
  <c r="E66" i="18" s="1"/>
  <c r="F66" i="18" s="1"/>
  <c r="D40" i="7"/>
  <c r="C42" i="18"/>
  <c r="C41" i="18"/>
  <c r="C40" i="18"/>
  <c r="C34" i="18"/>
  <c r="C10" i="18"/>
  <c r="E10" i="18" s="1"/>
  <c r="C61" i="18"/>
  <c r="E61" i="18" s="1"/>
  <c r="F61" i="18" s="1"/>
  <c r="C54" i="18"/>
  <c r="E54" i="18" s="1"/>
  <c r="F54" i="18" s="1"/>
  <c r="D46" i="18"/>
  <c r="E46" i="18" s="1"/>
  <c r="F46" i="18" s="1"/>
  <c r="D41" i="18"/>
  <c r="D42" i="18"/>
  <c r="D40" i="18"/>
  <c r="E92" i="18"/>
  <c r="F92" i="18" s="1"/>
  <c r="D15" i="18"/>
  <c r="D10" i="18"/>
  <c r="D47" i="18"/>
  <c r="E47" i="18" s="1"/>
  <c r="F47" i="18" s="1"/>
  <c r="D34" i="18"/>
  <c r="E89" i="18"/>
  <c r="F89" i="18" s="1"/>
  <c r="C33" i="8"/>
  <c r="D18" i="6"/>
  <c r="C63" i="18"/>
  <c r="E63" i="18" s="1"/>
  <c r="F63" i="18" s="1"/>
  <c r="D40" i="6"/>
  <c r="E57" i="18"/>
  <c r="F57" i="18" s="1"/>
  <c r="C60" i="18"/>
  <c r="E60" i="18" s="1"/>
  <c r="F60" i="18" s="1"/>
  <c r="V19" i="19"/>
  <c r="W20" i="19"/>
  <c r="W19" i="19" s="1"/>
  <c r="E86" i="18"/>
  <c r="F86" i="18" s="1"/>
  <c r="C70" i="18"/>
  <c r="D49" i="18"/>
  <c r="E49" i="18" s="1"/>
  <c r="F49" i="18" s="1"/>
  <c r="D52" i="18"/>
  <c r="E52" i="18" s="1"/>
  <c r="F52" i="18" s="1"/>
  <c r="E84" i="18"/>
  <c r="F84" i="18" s="1"/>
  <c r="D53" i="18"/>
  <c r="E53" i="18" s="1"/>
  <c r="F53" i="18" s="1"/>
  <c r="D14" i="18"/>
  <c r="E14" i="18" s="1"/>
  <c r="F14" i="18" s="1"/>
  <c r="D50" i="18"/>
  <c r="E82" i="18"/>
  <c r="F82" i="18" s="1"/>
  <c r="C12" i="18"/>
  <c r="C18" i="18"/>
  <c r="AC78" i="16"/>
  <c r="D13" i="7" s="1"/>
  <c r="N37" i="19"/>
  <c r="C40" i="7"/>
  <c r="C40" i="6"/>
  <c r="C27" i="7"/>
  <c r="C20" i="6"/>
  <c r="C12" i="6"/>
  <c r="AA118" i="2"/>
  <c r="AC118" i="2" s="1"/>
  <c r="Z121" i="16"/>
  <c r="AC107" i="2"/>
  <c r="G107" i="26" s="1"/>
  <c r="Z121" i="2"/>
  <c r="AA110" i="2"/>
  <c r="AC110" i="2" s="1"/>
  <c r="G110" i="26" s="1"/>
  <c r="AA118" i="16"/>
  <c r="AA121" i="16" s="1"/>
  <c r="AA123" i="16" s="1"/>
  <c r="AA124" i="16" s="1"/>
  <c r="C51" i="7" l="1"/>
  <c r="G118" i="26"/>
  <c r="E34" i="18"/>
  <c r="F34" i="18" s="1"/>
  <c r="E74" i="18"/>
  <c r="F74" i="18" s="1"/>
  <c r="E40" i="18"/>
  <c r="F40" i="18" s="1"/>
  <c r="F10" i="18"/>
  <c r="C37" i="18"/>
  <c r="C15" i="18"/>
  <c r="E15" i="18" s="1"/>
  <c r="F15" i="18" s="1"/>
  <c r="E41" i="18"/>
  <c r="F41" i="18" s="1"/>
  <c r="D27" i="7"/>
  <c r="D41" i="7" s="1"/>
  <c r="D18" i="18"/>
  <c r="E18" i="18" s="1"/>
  <c r="F18" i="18" s="1"/>
  <c r="D37" i="18"/>
  <c r="E91" i="18"/>
  <c r="F91" i="18" s="1"/>
  <c r="X20" i="19"/>
  <c r="V12" i="19"/>
  <c r="V34" i="19" s="1"/>
  <c r="X19" i="19"/>
  <c r="D12" i="18"/>
  <c r="E12" i="18" s="1"/>
  <c r="F12" i="18" s="1"/>
  <c r="AC92" i="16"/>
  <c r="AC107" i="16" s="1"/>
  <c r="C50" i="18"/>
  <c r="C41" i="7"/>
  <c r="D75" i="18"/>
  <c r="C43" i="7"/>
  <c r="Z124" i="16"/>
  <c r="Z107" i="16"/>
  <c r="AC118" i="16"/>
  <c r="D51" i="7" s="1"/>
  <c r="Z124" i="2"/>
  <c r="Z107" i="2"/>
  <c r="Z123" i="2"/>
  <c r="N136" i="15"/>
  <c r="Z123" i="16"/>
  <c r="E37" i="18" l="1"/>
  <c r="F37" i="18" s="1"/>
  <c r="V37" i="19"/>
  <c r="J7" i="19"/>
  <c r="J11" i="19" s="1"/>
  <c r="J34" i="19" s="1"/>
  <c r="J37" i="19" s="1"/>
  <c r="B37" i="19"/>
  <c r="D70" i="18"/>
  <c r="E70" i="18" s="1"/>
  <c r="F70" i="18" s="1"/>
  <c r="E50" i="18"/>
  <c r="F50" i="18" s="1"/>
  <c r="C75" i="18"/>
  <c r="E75" i="18" s="1"/>
  <c r="F75" i="18" s="1"/>
  <c r="Z132" i="16" l="1"/>
  <c r="AC132" i="16" s="1"/>
  <c r="Z37" i="2"/>
  <c r="AC37" i="2" s="1"/>
  <c r="G37" i="26" s="1"/>
  <c r="Z31" i="2"/>
  <c r="AC31" i="2" s="1"/>
  <c r="G31" i="26" s="1"/>
  <c r="Z62" i="16"/>
  <c r="AC62" i="16" s="1"/>
  <c r="Z61" i="2"/>
  <c r="AC61" i="2" s="1"/>
  <c r="G61" i="26" s="1"/>
  <c r="Z29" i="2"/>
  <c r="AC29" i="2" s="1"/>
  <c r="G29" i="26" s="1"/>
  <c r="Z127" i="16"/>
  <c r="AC127" i="16" s="1"/>
  <c r="D6" i="8" s="1"/>
  <c r="D5" i="8" s="1"/>
  <c r="Z34" i="2"/>
  <c r="AC34" i="2" s="1"/>
  <c r="G34" i="26" s="1"/>
  <c r="Z30" i="2"/>
  <c r="AC30" i="2" s="1"/>
  <c r="G30" i="26" s="1"/>
  <c r="Z34" i="16"/>
  <c r="AC34" i="16" s="1"/>
  <c r="D27" i="6" s="1"/>
  <c r="Z7" i="16"/>
  <c r="AC7" i="16" s="1"/>
  <c r="D6" i="6" s="1"/>
  <c r="C8" i="18" s="1"/>
  <c r="AC131" i="16" l="1"/>
  <c r="D11" i="8"/>
  <c r="C22" i="6"/>
  <c r="D23" i="18"/>
  <c r="C23" i="6"/>
  <c r="C24" i="6"/>
  <c r="D24" i="18"/>
  <c r="C41" i="6"/>
  <c r="C27" i="6"/>
  <c r="C30" i="6"/>
  <c r="C24" i="18"/>
  <c r="E24" i="18" s="1"/>
  <c r="F24" i="18" s="1"/>
  <c r="Z53" i="2"/>
  <c r="Z51" i="2"/>
  <c r="AC51" i="2" s="1"/>
  <c r="G51" i="26" s="1"/>
  <c r="Z30" i="16"/>
  <c r="AC30" i="16" s="1"/>
  <c r="Z131" i="2"/>
  <c r="Z132" i="2"/>
  <c r="AC132" i="2" s="1"/>
  <c r="Z40" i="2"/>
  <c r="Z38" i="2"/>
  <c r="AC38" i="2" s="1"/>
  <c r="G38" i="26" s="1"/>
  <c r="Z50" i="2"/>
  <c r="Z47" i="2"/>
  <c r="AC47" i="2" s="1"/>
  <c r="G47" i="26" s="1"/>
  <c r="Z64" i="2"/>
  <c r="Z62" i="2"/>
  <c r="AC62" i="2" s="1"/>
  <c r="G62" i="26" s="1"/>
  <c r="Z126" i="2"/>
  <c r="Z51" i="16"/>
  <c r="AC51" i="16" s="1"/>
  <c r="AC53" i="16" s="1"/>
  <c r="Z46" i="2"/>
  <c r="Z43" i="2"/>
  <c r="AC43" i="2" s="1"/>
  <c r="G43" i="26" s="1"/>
  <c r="Z31" i="16"/>
  <c r="AC31" i="16" s="1"/>
  <c r="AC64" i="16"/>
  <c r="D42" i="6" s="1"/>
  <c r="Z47" i="16"/>
  <c r="AC47" i="16" s="1"/>
  <c r="AC50" i="16" s="1"/>
  <c r="D35" i="6" s="1"/>
  <c r="Z29" i="16"/>
  <c r="AC29" i="16" s="1"/>
  <c r="D22" i="6" s="1"/>
  <c r="Z37" i="16"/>
  <c r="AC37" i="16" s="1"/>
  <c r="AC32" i="2"/>
  <c r="G32" i="26" s="1"/>
  <c r="C6" i="6"/>
  <c r="AC126" i="16"/>
  <c r="Z61" i="16"/>
  <c r="AC61" i="16" s="1"/>
  <c r="Z43" i="16"/>
  <c r="AC43" i="16" s="1"/>
  <c r="AC46" i="16" s="1"/>
  <c r="Z38" i="16"/>
  <c r="AC38" i="16" s="1"/>
  <c r="AC40" i="16" s="1"/>
  <c r="D31" i="6" s="1"/>
  <c r="Z68" i="2"/>
  <c r="Z32" i="2"/>
  <c r="Z126" i="16"/>
  <c r="Z32" i="16"/>
  <c r="AC131" i="2" l="1"/>
  <c r="G131" i="26" s="1"/>
  <c r="G132" i="26"/>
  <c r="C39" i="18"/>
  <c r="D38" i="18"/>
  <c r="D8" i="18"/>
  <c r="D25" i="18"/>
  <c r="D21" i="18"/>
  <c r="D20" i="18"/>
  <c r="D10" i="8"/>
  <c r="D35" i="8" s="1"/>
  <c r="D38" i="8" s="1"/>
  <c r="D40" i="8" s="1"/>
  <c r="D30" i="6"/>
  <c r="D36" i="6"/>
  <c r="D24" i="6"/>
  <c r="D41" i="6"/>
  <c r="AC156" i="16"/>
  <c r="AC159" i="16" s="1"/>
  <c r="AC161" i="16" s="1"/>
  <c r="AC166" i="16" s="1"/>
  <c r="W13" i="19" s="1"/>
  <c r="W12" i="19" s="1"/>
  <c r="D34" i="6"/>
  <c r="D23" i="6"/>
  <c r="C26" i="18"/>
  <c r="D260" i="2"/>
  <c r="C30" i="18"/>
  <c r="AC53" i="2"/>
  <c r="G53" i="26" s="1"/>
  <c r="AC50" i="2"/>
  <c r="G50" i="26" s="1"/>
  <c r="AC46" i="2"/>
  <c r="G46" i="26" s="1"/>
  <c r="AC40" i="2"/>
  <c r="G40" i="26" s="1"/>
  <c r="C25" i="6"/>
  <c r="Z50" i="16"/>
  <c r="Z53" i="16"/>
  <c r="Z68" i="16"/>
  <c r="Z64" i="16"/>
  <c r="C11" i="8"/>
  <c r="Z127" i="2"/>
  <c r="AC32" i="16"/>
  <c r="AC64" i="2"/>
  <c r="Z46" i="16"/>
  <c r="Z156" i="2"/>
  <c r="Z40" i="16"/>
  <c r="C42" i="6" l="1"/>
  <c r="G64" i="26"/>
  <c r="C20" i="18"/>
  <c r="E20" i="18" s="1"/>
  <c r="C21" i="18"/>
  <c r="E21" i="18" s="1"/>
  <c r="F21" i="18" s="1"/>
  <c r="C29" i="18"/>
  <c r="C31" i="18"/>
  <c r="C38" i="18"/>
  <c r="E38" i="18" s="1"/>
  <c r="F38" i="18" s="1"/>
  <c r="D39" i="18"/>
  <c r="E39" i="18" s="1"/>
  <c r="F39" i="18" s="1"/>
  <c r="C10" i="8"/>
  <c r="D25" i="6"/>
  <c r="D42" i="8"/>
  <c r="D60" i="8"/>
  <c r="D46" i="8"/>
  <c r="D46" i="6"/>
  <c r="C25" i="18"/>
  <c r="E25" i="18" s="1"/>
  <c r="F25" i="18" s="1"/>
  <c r="E8" i="18"/>
  <c r="G1" i="18" s="1"/>
  <c r="E81" i="18"/>
  <c r="F81" i="18" s="1"/>
  <c r="D259" i="2"/>
  <c r="Z259" i="2" s="1"/>
  <c r="AC259" i="2" s="1"/>
  <c r="D229" i="2"/>
  <c r="Z229" i="2" s="1"/>
  <c r="AC229" i="2" s="1"/>
  <c r="G229" i="26" s="1"/>
  <c r="Z260" i="2"/>
  <c r="AC260" i="2" s="1"/>
  <c r="X13" i="19"/>
  <c r="X12" i="19"/>
  <c r="C35" i="6"/>
  <c r="AC68" i="2"/>
  <c r="C31" i="6"/>
  <c r="C34" i="6"/>
  <c r="C36" i="6"/>
  <c r="AC163" i="16"/>
  <c r="AB68" i="16"/>
  <c r="AB69" i="16" s="1"/>
  <c r="Z159" i="2"/>
  <c r="AC127" i="2"/>
  <c r="G127" i="26" s="1"/>
  <c r="Z156" i="16"/>
  <c r="AC69" i="2" l="1"/>
  <c r="G69" i="26" s="1"/>
  <c r="G68" i="26"/>
  <c r="F20" i="18"/>
  <c r="D47" i="6"/>
  <c r="D26" i="18"/>
  <c r="E26" i="18" s="1"/>
  <c r="F26" i="18" s="1"/>
  <c r="D31" i="18"/>
  <c r="E31" i="18" s="1"/>
  <c r="F31" i="18" s="1"/>
  <c r="D29" i="18"/>
  <c r="E29" i="18" s="1"/>
  <c r="F29" i="18" s="1"/>
  <c r="D263" i="2"/>
  <c r="Z263" i="2" s="1"/>
  <c r="AC263" i="2"/>
  <c r="AC264" i="2" s="1"/>
  <c r="D30" i="18"/>
  <c r="D230" i="2"/>
  <c r="Z230" i="2" s="1"/>
  <c r="C60" i="9"/>
  <c r="C61" i="9" s="1"/>
  <c r="AC230" i="2"/>
  <c r="G230" i="26" s="1"/>
  <c r="D61" i="8"/>
  <c r="C46" i="6"/>
  <c r="C47" i="6" s="1"/>
  <c r="Z159" i="16"/>
  <c r="F189" i="16"/>
  <c r="Z69" i="16"/>
  <c r="Z189" i="16" s="1"/>
  <c r="C6" i="8"/>
  <c r="AC126" i="2"/>
  <c r="F189" i="2"/>
  <c r="Z69" i="2"/>
  <c r="Z189" i="2" s="1"/>
  <c r="Z163" i="2"/>
  <c r="AB168" i="16"/>
  <c r="AB187" i="16" s="1"/>
  <c r="AB120" i="16" s="1"/>
  <c r="D43" i="18" l="1"/>
  <c r="E30" i="18"/>
  <c r="F30" i="18" s="1"/>
  <c r="D264" i="2"/>
  <c r="Z264" i="2" s="1"/>
  <c r="E80" i="18"/>
  <c r="C5" i="8"/>
  <c r="AC168" i="16"/>
  <c r="AA148" i="2"/>
  <c r="AB168" i="2"/>
  <c r="Z166" i="2"/>
  <c r="Z163" i="16"/>
  <c r="Z161" i="2"/>
  <c r="C23" i="18"/>
  <c r="E23" i="18" s="1"/>
  <c r="AC68" i="16"/>
  <c r="AC69" i="16" s="1"/>
  <c r="AB187" i="2" l="1"/>
  <c r="AB120" i="2" s="1"/>
  <c r="F23" i="18"/>
  <c r="C43" i="18"/>
  <c r="W7" i="19"/>
  <c r="W11" i="19" s="1"/>
  <c r="W34" i="19" s="1"/>
  <c r="F80" i="18"/>
  <c r="Z249" i="2"/>
  <c r="AC249" i="2" s="1"/>
  <c r="AC171" i="16"/>
  <c r="AC179" i="16" s="1"/>
  <c r="AC187" i="16" s="1"/>
  <c r="D171" i="2" s="1"/>
  <c r="D179" i="2" s="1"/>
  <c r="D187" i="2" s="1"/>
  <c r="AB121" i="16"/>
  <c r="AB123" i="16" s="1"/>
  <c r="AB124" i="16" s="1"/>
  <c r="AC120" i="16"/>
  <c r="D53" i="7" s="1"/>
  <c r="M136" i="15"/>
  <c r="O136" i="15" s="1"/>
  <c r="Z161" i="16"/>
  <c r="Z166" i="16"/>
  <c r="AA161" i="2"/>
  <c r="AA187" i="2" s="1"/>
  <c r="AC148" i="2"/>
  <c r="C27" i="8" l="1"/>
  <c r="C35" i="8" s="1"/>
  <c r="C38" i="8" s="1"/>
  <c r="G148" i="26"/>
  <c r="D54" i="7"/>
  <c r="D56" i="7" s="1"/>
  <c r="D57" i="7" s="1"/>
  <c r="D190" i="2"/>
  <c r="X7" i="19"/>
  <c r="X11" i="19"/>
  <c r="AA120" i="2"/>
  <c r="AA121" i="2" s="1"/>
  <c r="AA123" i="2" s="1"/>
  <c r="AA124" i="2" s="1"/>
  <c r="AC190" i="16"/>
  <c r="AE3" i="16"/>
  <c r="AC121" i="16"/>
  <c r="AC123" i="16" s="1"/>
  <c r="AC124" i="16" s="1"/>
  <c r="Z171" i="16"/>
  <c r="AC156" i="2"/>
  <c r="AB121" i="2"/>
  <c r="AB123" i="2" s="1"/>
  <c r="AB124" i="2" s="1"/>
  <c r="AC159" i="2" l="1"/>
  <c r="G156" i="26"/>
  <c r="E88" i="18"/>
  <c r="F88" i="18" s="1"/>
  <c r="C40" i="8"/>
  <c r="C76" i="18"/>
  <c r="Z168" i="2"/>
  <c r="AC168" i="2" s="1"/>
  <c r="AD168" i="2" s="1"/>
  <c r="K7" i="19"/>
  <c r="W37" i="19"/>
  <c r="X34" i="19"/>
  <c r="AC120" i="2"/>
  <c r="G120" i="26" s="1"/>
  <c r="Z179" i="16"/>
  <c r="Z187" i="16" s="1"/>
  <c r="AE2" i="16"/>
  <c r="AC189" i="16"/>
  <c r="C78" i="18" l="1"/>
  <c r="C7" i="18" s="1"/>
  <c r="AC161" i="2"/>
  <c r="G159" i="26"/>
  <c r="C53" i="7"/>
  <c r="C54" i="7" s="1"/>
  <c r="F101" i="18"/>
  <c r="X37" i="19"/>
  <c r="M7" i="19"/>
  <c r="K11" i="19"/>
  <c r="AC121" i="2"/>
  <c r="C42" i="8"/>
  <c r="C46" i="8"/>
  <c r="C60" i="8"/>
  <c r="F190" i="2"/>
  <c r="Z190" i="16"/>
  <c r="AC123" i="2" l="1"/>
  <c r="G121" i="26"/>
  <c r="G161" i="26"/>
  <c r="AC166" i="2"/>
  <c r="AC163" i="2"/>
  <c r="G163" i="26" s="1"/>
  <c r="D233" i="2"/>
  <c r="D250" i="2" s="1"/>
  <c r="D251" i="2" s="1"/>
  <c r="G101" i="18"/>
  <c r="F124" i="18"/>
  <c r="F126" i="18" s="1"/>
  <c r="C56" i="7"/>
  <c r="C57" i="7" s="1"/>
  <c r="D76" i="18"/>
  <c r="E76" i="18" s="1"/>
  <c r="F76" i="18" s="1"/>
  <c r="M11" i="19"/>
  <c r="C61" i="8"/>
  <c r="F190" i="16"/>
  <c r="AC124" i="2" l="1"/>
  <c r="C61" i="7" s="1"/>
  <c r="G123" i="26"/>
  <c r="Z233" i="2"/>
  <c r="AC233" i="2" s="1"/>
  <c r="AC250" i="2" s="1"/>
  <c r="AC251" i="2" s="1"/>
  <c r="K13" i="19"/>
  <c r="G166" i="26"/>
  <c r="Z251" i="2"/>
  <c r="Z250" i="2"/>
  <c r="D78" i="18"/>
  <c r="D7" i="18" s="1"/>
  <c r="E42" i="18" s="1"/>
  <c r="E5" i="18" s="1"/>
  <c r="G1" i="6"/>
  <c r="F1" i="6"/>
  <c r="Z169" i="2"/>
  <c r="AC169" i="2" s="1"/>
  <c r="AC171" i="2" s="1"/>
  <c r="AC189" i="2" l="1"/>
  <c r="G124" i="26"/>
  <c r="AE2" i="2"/>
  <c r="M13" i="19"/>
  <c r="K12" i="19"/>
  <c r="AC179" i="2"/>
  <c r="F42" i="18"/>
  <c r="F5" i="18" s="1"/>
  <c r="Z179" i="2"/>
  <c r="Z187" i="2" s="1"/>
  <c r="Z190" i="2" s="1"/>
  <c r="H190" i="2"/>
  <c r="Z171" i="2"/>
  <c r="AC187" i="2" l="1"/>
  <c r="AE3" i="2" s="1"/>
  <c r="M12" i="19"/>
  <c r="K34" i="19"/>
  <c r="M34" i="19" l="1"/>
  <c r="M37" i="19" s="1"/>
  <c r="K37" i="19"/>
  <c r="AC19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个人用户</author>
  </authors>
  <commentList>
    <comment ref="Q5" authorId="0" shapeId="0" xr:uid="{00000000-0006-0000-0600-000001000000}">
      <text>
        <r>
          <rPr>
            <b/>
            <sz val="9"/>
            <color indexed="81"/>
            <rFont val="宋体"/>
            <family val="3"/>
            <charset val="134"/>
          </rPr>
          <t>个人用户:</t>
        </r>
        <r>
          <rPr>
            <sz val="9"/>
            <color indexed="81"/>
            <rFont val="宋体"/>
            <family val="3"/>
            <charset val="134"/>
          </rPr>
          <t xml:space="preserve">
无长期股权投资</t>
        </r>
      </text>
    </comment>
    <comment ref="T5" authorId="0" shapeId="0" xr:uid="{00000000-0006-0000-0600-000002000000}">
      <text>
        <r>
          <rPr>
            <b/>
            <sz val="9"/>
            <color indexed="81"/>
            <rFont val="宋体"/>
            <family val="3"/>
            <charset val="134"/>
          </rPr>
          <t>个人用户:</t>
        </r>
        <r>
          <rPr>
            <sz val="9"/>
            <color indexed="81"/>
            <rFont val="宋体"/>
            <family val="3"/>
            <charset val="134"/>
          </rPr>
          <t xml:space="preserve">
无长期股权投资
</t>
        </r>
      </text>
    </comment>
    <comment ref="X5" authorId="0" shapeId="0" xr:uid="{00000000-0006-0000-0600-000003000000}">
      <text>
        <r>
          <rPr>
            <b/>
            <sz val="9"/>
            <color indexed="81"/>
            <rFont val="宋体"/>
            <family val="3"/>
            <charset val="134"/>
          </rPr>
          <t>个人用户:</t>
        </r>
        <r>
          <rPr>
            <sz val="9"/>
            <color indexed="81"/>
            <rFont val="宋体"/>
            <family val="3"/>
            <charset val="134"/>
          </rPr>
          <t xml:space="preserve">
未设立账套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个人用户</author>
  </authors>
  <commentList>
    <comment ref="C9" authorId="0" shapeId="0" xr:uid="{5D5B808C-4BBE-40B4-9807-B752E5275689}">
      <text>
        <r>
          <rPr>
            <b/>
            <sz val="9"/>
            <color indexed="81"/>
            <rFont val="宋体"/>
            <family val="3"/>
            <charset val="134"/>
          </rPr>
          <t>个人用户:</t>
        </r>
        <r>
          <rPr>
            <sz val="9"/>
            <color indexed="81"/>
            <rFont val="宋体"/>
            <family val="3"/>
            <charset val="134"/>
          </rPr>
          <t xml:space="preserve">
手填的，注意清除。这个数是从货币资金中剔除出来的。</t>
        </r>
      </text>
    </comment>
    <comment ref="E76" authorId="0" shapeId="0" xr:uid="{00000000-0006-0000-0900-000001000000}">
      <text>
        <r>
          <rPr>
            <b/>
            <sz val="9"/>
            <color indexed="81"/>
            <rFont val="宋体"/>
            <family val="3"/>
            <charset val="134"/>
          </rPr>
          <t>个人用户:</t>
        </r>
        <r>
          <rPr>
            <sz val="9"/>
            <color indexed="81"/>
            <rFont val="宋体"/>
            <family val="3"/>
            <charset val="134"/>
          </rPr>
          <t xml:space="preserve">
这里公式不是期末减期初，因为利润表项目代替了净利润。因此，这里的公式是：期末-期初-净利润</t>
        </r>
      </text>
    </comment>
    <comment ref="E95" authorId="0" shapeId="0" xr:uid="{7A3BE3E8-2C52-4BF8-8D08-C7F47A1C1BB8}">
      <text>
        <r>
          <rPr>
            <b/>
            <sz val="9"/>
            <color indexed="81"/>
            <rFont val="宋体"/>
            <family val="3"/>
            <charset val="134"/>
          </rPr>
          <t>个人用户:</t>
        </r>
        <r>
          <rPr>
            <sz val="9"/>
            <color indexed="81"/>
            <rFont val="宋体"/>
            <family val="3"/>
            <charset val="134"/>
          </rPr>
          <t xml:space="preserve">
手填的，注意清除。这个数是从营业外支出中剔除出来的。</t>
        </r>
      </text>
    </comment>
  </commentList>
</comments>
</file>

<file path=xl/sharedStrings.xml><?xml version="1.0" encoding="utf-8"?>
<sst xmlns="http://schemas.openxmlformats.org/spreadsheetml/2006/main" count="2109" uniqueCount="1005">
  <si>
    <t>流动资产：</t>
  </si>
  <si>
    <t>流动负债：</t>
  </si>
  <si>
    <t xml:space="preserve">    货币资金</t>
  </si>
  <si>
    <t xml:space="preserve">    短期借款</t>
  </si>
  <si>
    <t xml:space="preserve">    预收款项</t>
  </si>
  <si>
    <t xml:space="preserve">    预付款项</t>
  </si>
  <si>
    <t xml:space="preserve">    应付职工薪酬</t>
  </si>
  <si>
    <t xml:space="preserve">    其他应收款</t>
  </si>
  <si>
    <t xml:space="preserve">    应交税费</t>
  </si>
  <si>
    <t xml:space="preserve">        减：其他应收款坏账准备</t>
  </si>
  <si>
    <t xml:space="preserve">    其他应付款</t>
  </si>
  <si>
    <t xml:space="preserve">    其他应收款净额</t>
  </si>
  <si>
    <t xml:space="preserve">    存货</t>
  </si>
  <si>
    <t xml:space="preserve">        减：存货跌价准备</t>
  </si>
  <si>
    <t xml:space="preserve">    存货净额</t>
  </si>
  <si>
    <t xml:space="preserve">    一年内到期的非流动负债</t>
  </si>
  <si>
    <t xml:space="preserve">    一年内到期的非流动资产</t>
  </si>
  <si>
    <t xml:space="preserve">    其他流动负债</t>
  </si>
  <si>
    <t xml:space="preserve">    其他流动资产</t>
  </si>
  <si>
    <t>流动资产合计</t>
  </si>
  <si>
    <t>流动负债合计</t>
  </si>
  <si>
    <t>非流动资产：</t>
  </si>
  <si>
    <t>非流动负债：</t>
  </si>
  <si>
    <t xml:space="preserve">    长期借款</t>
  </si>
  <si>
    <t xml:space="preserve">    应付债券</t>
  </si>
  <si>
    <t xml:space="preserve">    其中：优先股</t>
  </si>
  <si>
    <t xml:space="preserve">    长期应收款</t>
  </si>
  <si>
    <t xml:space="preserve">              永续债</t>
  </si>
  <si>
    <t xml:space="preserve">    长期股权投资</t>
  </si>
  <si>
    <t xml:space="preserve">    长期应付款</t>
  </si>
  <si>
    <t xml:space="preserve">        减：长期股权投资减值准备</t>
  </si>
  <si>
    <t xml:space="preserve">    长期股权投资净额</t>
  </si>
  <si>
    <t xml:space="preserve">    预计负债</t>
  </si>
  <si>
    <t xml:space="preserve">    递延收益</t>
  </si>
  <si>
    <t xml:space="preserve">    递延所得税负债</t>
  </si>
  <si>
    <t xml:space="preserve">    投资性房地产</t>
  </si>
  <si>
    <t xml:space="preserve">        减：投资性房地产累计折旧（摊销）</t>
  </si>
  <si>
    <t>非流动负债合计</t>
  </si>
  <si>
    <t xml:space="preserve">        减：投资性房地产减值准备</t>
  </si>
  <si>
    <t>负债合计</t>
  </si>
  <si>
    <t xml:space="preserve">    投资性房地产净额</t>
  </si>
  <si>
    <t xml:space="preserve">    固定资产</t>
  </si>
  <si>
    <t xml:space="preserve">        减：累计折旧</t>
  </si>
  <si>
    <t xml:space="preserve">        减：固定资产减值准备</t>
  </si>
  <si>
    <t xml:space="preserve">    固定资产净额</t>
  </si>
  <si>
    <t xml:space="preserve">    在建工程</t>
  </si>
  <si>
    <t xml:space="preserve">    减：在建工程减值准备</t>
  </si>
  <si>
    <t xml:space="preserve">    在建工程净额</t>
  </si>
  <si>
    <t xml:space="preserve">    生产性生物资产</t>
  </si>
  <si>
    <t xml:space="preserve">    实收资本（或股本）</t>
  </si>
  <si>
    <t xml:space="preserve">    油气资产</t>
  </si>
  <si>
    <t xml:space="preserve">    其他权益工具</t>
  </si>
  <si>
    <t xml:space="preserve">    无形资产</t>
  </si>
  <si>
    <t xml:space="preserve">        减：累计摊销</t>
  </si>
  <si>
    <t xml:space="preserve">        减：无形资产减值准备</t>
  </si>
  <si>
    <t xml:space="preserve">    资本公积</t>
  </si>
  <si>
    <t xml:space="preserve">    无形资产净额</t>
  </si>
  <si>
    <t xml:space="preserve">    减：库存股</t>
  </si>
  <si>
    <t xml:space="preserve">    开发支出</t>
  </si>
  <si>
    <t xml:space="preserve">    其他综合收益</t>
  </si>
  <si>
    <t xml:space="preserve">    商誉</t>
  </si>
  <si>
    <t xml:space="preserve">    专项储备</t>
  </si>
  <si>
    <t xml:space="preserve">        减：商誉减值准备</t>
  </si>
  <si>
    <t xml:space="preserve">    盈余公积</t>
  </si>
  <si>
    <t xml:space="preserve">    商誉净额</t>
  </si>
  <si>
    <t xml:space="preserve">    一般风险准备</t>
  </si>
  <si>
    <t xml:space="preserve">    长期待摊费用</t>
  </si>
  <si>
    <t xml:space="preserve">    未分配利润</t>
  </si>
  <si>
    <t xml:space="preserve">    递延所得税资产</t>
  </si>
  <si>
    <t xml:space="preserve">    归属于母公司所有者权益合计</t>
  </si>
  <si>
    <t xml:space="preserve">    其他非流动资产</t>
  </si>
  <si>
    <t xml:space="preserve">    少数股东权益</t>
  </si>
  <si>
    <t xml:space="preserve">    非流动资产合计</t>
  </si>
  <si>
    <t>所有者权益（或股东权益）合计</t>
  </si>
  <si>
    <t>资产总计</t>
  </si>
  <si>
    <t>负债和所有者权益（或股东权益）总计</t>
  </si>
  <si>
    <t>一、营业总收入</t>
  </si>
  <si>
    <t>加：年初未分配利润（未弥补亏损以“-”号填列）</t>
  </si>
  <si>
    <t xml:space="preserve">       其他转入</t>
  </si>
  <si>
    <t>六、可供分配的利润(亏损以"-"号填列)</t>
  </si>
  <si>
    <t xml:space="preserve">    利息收入</t>
  </si>
  <si>
    <t>减：提取法定盈余公积</t>
  </si>
  <si>
    <t xml:space="preserve">    已赚保费</t>
  </si>
  <si>
    <t xml:space="preserve">       提取一般风险准备</t>
  </si>
  <si>
    <t xml:space="preserve">    手续费及佣金收入</t>
  </si>
  <si>
    <t xml:space="preserve">       提取职工奖励及福利基金</t>
  </si>
  <si>
    <t>二、营业总成本</t>
  </si>
  <si>
    <t xml:space="preserve">       提取储备基金</t>
  </si>
  <si>
    <t xml:space="preserve">       提取企业发展基金</t>
  </si>
  <si>
    <t xml:space="preserve">       利润归还投资</t>
  </si>
  <si>
    <t xml:space="preserve">    利息支出</t>
  </si>
  <si>
    <t>七、可供股东分配的利润(亏损以"-"号填列)</t>
  </si>
  <si>
    <t xml:space="preserve">    手续费及佣金支出</t>
  </si>
  <si>
    <t>减：应付优先股股利</t>
  </si>
  <si>
    <t xml:space="preserve">    退保金</t>
  </si>
  <si>
    <t xml:space="preserve">       提取任意盈余公积</t>
  </si>
  <si>
    <t xml:space="preserve">    赔付支出净额</t>
  </si>
  <si>
    <t xml:space="preserve">       应付普通股股利</t>
  </si>
  <si>
    <t xml:space="preserve">    提取保险合同准备金净额</t>
  </si>
  <si>
    <t xml:space="preserve">       转作股本的普通股股利</t>
  </si>
  <si>
    <t xml:space="preserve">    保单红利支出</t>
  </si>
  <si>
    <t xml:space="preserve">       整体折股变更</t>
  </si>
  <si>
    <t xml:space="preserve">    分保费用</t>
  </si>
  <si>
    <t xml:space="preserve">       分公司上交利润</t>
  </si>
  <si>
    <t xml:space="preserve">    税金及附加</t>
  </si>
  <si>
    <t xml:space="preserve">    销售费用</t>
  </si>
  <si>
    <t>八、未分配利润(未弥补亏损以"-"号表示)</t>
  </si>
  <si>
    <t xml:space="preserve">    管理费用</t>
  </si>
  <si>
    <t xml:space="preserve">    研发费用</t>
  </si>
  <si>
    <t xml:space="preserve">    财务费用</t>
  </si>
  <si>
    <t xml:space="preserve">    其中：利息费用</t>
  </si>
  <si>
    <t>加：其他收益</t>
  </si>
  <si>
    <t xml:space="preserve">    其中：对联营企业和合营企业的投资收益</t>
  </si>
  <si>
    <t>三、营业利润（亏损以“-”号填列）</t>
  </si>
  <si>
    <t xml:space="preserve">    加：营业外收入</t>
  </si>
  <si>
    <t xml:space="preserve">    减：营业外支出</t>
  </si>
  <si>
    <t>四、利润总额（亏损总额以“-”号填列）</t>
  </si>
  <si>
    <t xml:space="preserve">    减：所得税费用</t>
  </si>
  <si>
    <t>五、净利润（净亏损以“-”号填列）</t>
  </si>
  <si>
    <t>（一）按经营持续性分类</t>
  </si>
  <si>
    <t>1、持续经营净利润</t>
  </si>
  <si>
    <t>2、终止经营净利润</t>
  </si>
  <si>
    <t>（二）按所有权归属分类</t>
  </si>
  <si>
    <t>期末未审数</t>
    <phoneticPr fontId="2" type="noConversion"/>
  </si>
  <si>
    <t>期末审定数</t>
    <phoneticPr fontId="2" type="noConversion"/>
  </si>
  <si>
    <t>所有者权益：</t>
    <phoneticPr fontId="2" type="noConversion"/>
  </si>
  <si>
    <t>序号</t>
    <phoneticPr fontId="2" type="noConversion"/>
  </si>
  <si>
    <t>附注</t>
  </si>
  <si>
    <t>附注</t>
    <phoneticPr fontId="2" type="noConversion"/>
  </si>
  <si>
    <t>期末余额</t>
  </si>
  <si>
    <t>投资收益</t>
  </si>
  <si>
    <t>审计调整</t>
    <phoneticPr fontId="2" type="noConversion"/>
  </si>
  <si>
    <t>借方</t>
    <phoneticPr fontId="2" type="noConversion"/>
  </si>
  <si>
    <t>贷方</t>
    <phoneticPr fontId="2" type="noConversion"/>
  </si>
  <si>
    <t>货币资金</t>
  </si>
  <si>
    <t>衍生金融资产</t>
  </si>
  <si>
    <t>预付款项</t>
  </si>
  <si>
    <t>其他应收款</t>
  </si>
  <si>
    <t>存货</t>
  </si>
  <si>
    <t>一年内到期的非流动资产</t>
  </si>
  <si>
    <t>其他流动资产</t>
  </si>
  <si>
    <t>长期应收款</t>
  </si>
  <si>
    <t>长期股权投资</t>
  </si>
  <si>
    <t>投资性房地产</t>
  </si>
  <si>
    <t>固定资产</t>
  </si>
  <si>
    <t>在建工程</t>
  </si>
  <si>
    <t>生产性生物资产</t>
  </si>
  <si>
    <t>油气资产</t>
  </si>
  <si>
    <t>无形资产</t>
  </si>
  <si>
    <t>开发支出</t>
  </si>
  <si>
    <t>商誉</t>
  </si>
  <si>
    <t>长期待摊费用</t>
  </si>
  <si>
    <t>递延所得税资产</t>
  </si>
  <si>
    <t>其他非流动资产</t>
  </si>
  <si>
    <t>短期借款</t>
  </si>
  <si>
    <t>预收款项</t>
  </si>
  <si>
    <t>应付职工薪酬</t>
  </si>
  <si>
    <t>应交税费</t>
  </si>
  <si>
    <t>其他应付款</t>
  </si>
  <si>
    <t>一年内到期的非流动负债</t>
  </si>
  <si>
    <t>其他流动负债</t>
  </si>
  <si>
    <t>长期借款</t>
  </si>
  <si>
    <t>应付债券</t>
  </si>
  <si>
    <t>长期应付款</t>
  </si>
  <si>
    <t>预计负债</t>
  </si>
  <si>
    <t>递延收益</t>
  </si>
  <si>
    <t>递延所得税负债</t>
  </si>
  <si>
    <t>其他非流动负债</t>
  </si>
  <si>
    <t>其他权益工具</t>
  </si>
  <si>
    <t>资本公积</t>
  </si>
  <si>
    <t>其他综合收益</t>
  </si>
  <si>
    <t>专项储备</t>
  </si>
  <si>
    <t>盈余公积</t>
  </si>
  <si>
    <t>一般风险准备</t>
  </si>
  <si>
    <t>未分配利润</t>
  </si>
  <si>
    <t>少数股东权益</t>
  </si>
  <si>
    <t>利息收入</t>
  </si>
  <si>
    <t>已赚保费</t>
  </si>
  <si>
    <t>手续费及佣金收入</t>
  </si>
  <si>
    <t>利息支出</t>
  </si>
  <si>
    <t>手续费及佣金支出</t>
  </si>
  <si>
    <t>退保金</t>
  </si>
  <si>
    <t>赔付支出净额</t>
  </si>
  <si>
    <t>提取保险合同准备金净额</t>
  </si>
  <si>
    <t>保单红利支出</t>
  </si>
  <si>
    <t>分保费用</t>
  </si>
  <si>
    <t>税金及附加</t>
  </si>
  <si>
    <t>销售费用</t>
  </si>
  <si>
    <t>管理费用</t>
  </si>
  <si>
    <t>研发费用</t>
  </si>
  <si>
    <t>财务费用</t>
  </si>
  <si>
    <t>资产减值损失</t>
  </si>
  <si>
    <t>公允价值变动收益</t>
  </si>
  <si>
    <t>资产处置收益</t>
  </si>
  <si>
    <t>汇兑收益</t>
  </si>
  <si>
    <t>减：所得税费用</t>
  </si>
  <si>
    <t>其他转入</t>
  </si>
  <si>
    <t>提取一般风险准备</t>
  </si>
  <si>
    <t>提取职工奖励及福利基金</t>
  </si>
  <si>
    <t>提取储备基金</t>
  </si>
  <si>
    <t>提取企业发展基金</t>
  </si>
  <si>
    <t>利润归还投资</t>
  </si>
  <si>
    <t>提取任意盈余公积</t>
  </si>
  <si>
    <t>应付普通股股利</t>
  </si>
  <si>
    <t>转作股本的普通股股利</t>
  </si>
  <si>
    <t>整体折股变更</t>
  </si>
  <si>
    <t>分公司上交利润</t>
  </si>
  <si>
    <t>序号</t>
    <phoneticPr fontId="1" type="noConversion"/>
  </si>
  <si>
    <t>摘要</t>
    <phoneticPr fontId="1" type="noConversion"/>
  </si>
  <si>
    <t>一级科目</t>
    <phoneticPr fontId="1" type="noConversion"/>
  </si>
  <si>
    <t>二级科目</t>
    <phoneticPr fontId="1" type="noConversion"/>
  </si>
  <si>
    <t>借方金额</t>
    <phoneticPr fontId="1" type="noConversion"/>
  </si>
  <si>
    <t>贷方金额</t>
    <phoneticPr fontId="1" type="noConversion"/>
  </si>
  <si>
    <t>1、归属于母公司所有者的净利润</t>
    <phoneticPr fontId="2" type="noConversion"/>
  </si>
  <si>
    <t>2、少数股东损益</t>
    <phoneticPr fontId="2" type="noConversion"/>
  </si>
  <si>
    <t>期末</t>
    <phoneticPr fontId="2" type="noConversion"/>
  </si>
  <si>
    <r>
      <rPr>
        <sz val="10"/>
        <rFont val="宋体"/>
        <family val="3"/>
        <charset val="134"/>
      </rPr>
      <t>金额单位：人民币元</t>
    </r>
    <phoneticPr fontId="13" type="noConversion"/>
  </si>
  <si>
    <r>
      <rPr>
        <b/>
        <sz val="10"/>
        <rFont val="宋体"/>
        <family val="3"/>
        <charset val="134"/>
      </rPr>
      <t>项</t>
    </r>
    <r>
      <rPr>
        <b/>
        <sz val="10"/>
        <rFont val="Times New Roman"/>
        <family val="1"/>
      </rPr>
      <t xml:space="preserve">          </t>
    </r>
    <r>
      <rPr>
        <b/>
        <sz val="10"/>
        <rFont val="宋体"/>
        <family val="3"/>
        <charset val="134"/>
      </rPr>
      <t>目</t>
    </r>
    <phoneticPr fontId="13" type="noConversion"/>
  </si>
  <si>
    <r>
      <rPr>
        <b/>
        <sz val="10"/>
        <rFont val="宋体"/>
        <family val="3"/>
        <charset val="134"/>
      </rPr>
      <t>附注</t>
    </r>
    <phoneticPr fontId="13" type="noConversion"/>
  </si>
  <si>
    <t>期初余额</t>
  </si>
  <si>
    <r>
      <rPr>
        <b/>
        <sz val="10"/>
        <rFont val="宋体"/>
        <family val="3"/>
        <charset val="134"/>
      </rPr>
      <t>流动资产：</t>
    </r>
  </si>
  <si>
    <r>
      <t xml:space="preserve"> </t>
    </r>
    <r>
      <rPr>
        <sz val="10"/>
        <rFont val="宋体"/>
        <family val="3"/>
        <charset val="134"/>
      </rPr>
      <t>货币资金</t>
    </r>
    <phoneticPr fontId="13" type="noConversion"/>
  </si>
  <si>
    <r>
      <t xml:space="preserve"> </t>
    </r>
    <r>
      <rPr>
        <sz val="10"/>
        <rFont val="宋体"/>
        <family val="3"/>
        <charset val="134"/>
      </rPr>
      <t>结算备付金</t>
    </r>
    <phoneticPr fontId="13" type="noConversion"/>
  </si>
  <si>
    <r>
      <t xml:space="preserve"> </t>
    </r>
    <r>
      <rPr>
        <sz val="10"/>
        <rFont val="宋体"/>
        <family val="3"/>
        <charset val="134"/>
      </rPr>
      <t>拆出资金</t>
    </r>
    <phoneticPr fontId="13" type="noConversion"/>
  </si>
  <si>
    <r>
      <t xml:space="preserve"> </t>
    </r>
    <r>
      <rPr>
        <sz val="10"/>
        <rFont val="宋体"/>
        <family val="3"/>
        <charset val="134"/>
      </rPr>
      <t>衍生金融资产</t>
    </r>
    <phoneticPr fontId="13" type="noConversion"/>
  </si>
  <si>
    <r>
      <t xml:space="preserve"> </t>
    </r>
    <r>
      <rPr>
        <sz val="10"/>
        <rFont val="宋体"/>
        <family val="3"/>
        <charset val="134"/>
      </rPr>
      <t>预付款项</t>
    </r>
    <phoneticPr fontId="13" type="noConversion"/>
  </si>
  <si>
    <r>
      <t xml:space="preserve"> </t>
    </r>
    <r>
      <rPr>
        <sz val="10"/>
        <rFont val="宋体"/>
        <family val="3"/>
        <charset val="134"/>
      </rPr>
      <t>应收保费</t>
    </r>
    <phoneticPr fontId="13" type="noConversion"/>
  </si>
  <si>
    <r>
      <t xml:space="preserve"> </t>
    </r>
    <r>
      <rPr>
        <sz val="10"/>
        <rFont val="宋体"/>
        <family val="3"/>
        <charset val="134"/>
      </rPr>
      <t>应收分保账款</t>
    </r>
    <phoneticPr fontId="13" type="noConversion"/>
  </si>
  <si>
    <r>
      <t xml:space="preserve"> </t>
    </r>
    <r>
      <rPr>
        <sz val="10"/>
        <rFont val="宋体"/>
        <family val="3"/>
        <charset val="134"/>
      </rPr>
      <t>应收分保合同准备金</t>
    </r>
    <phoneticPr fontId="13" type="noConversion"/>
  </si>
  <si>
    <r>
      <t xml:space="preserve"> </t>
    </r>
    <r>
      <rPr>
        <sz val="10"/>
        <rFont val="宋体"/>
        <family val="3"/>
        <charset val="134"/>
      </rPr>
      <t>其他应收款</t>
    </r>
    <phoneticPr fontId="13" type="noConversion"/>
  </si>
  <si>
    <r>
      <t xml:space="preserve"> </t>
    </r>
    <r>
      <rPr>
        <sz val="10"/>
        <rFont val="宋体"/>
        <family val="3"/>
        <charset val="134"/>
      </rPr>
      <t>买入返售金融资产</t>
    </r>
    <phoneticPr fontId="13" type="noConversion"/>
  </si>
  <si>
    <r>
      <t xml:space="preserve"> </t>
    </r>
    <r>
      <rPr>
        <sz val="10"/>
        <rFont val="宋体"/>
        <family val="3"/>
        <charset val="134"/>
      </rPr>
      <t>存货</t>
    </r>
    <phoneticPr fontId="13" type="noConversion"/>
  </si>
  <si>
    <r>
      <t xml:space="preserve"> </t>
    </r>
    <r>
      <rPr>
        <sz val="10"/>
        <rFont val="宋体"/>
        <family val="3"/>
        <charset val="134"/>
      </rPr>
      <t>持有待售资产</t>
    </r>
    <phoneticPr fontId="13" type="noConversion"/>
  </si>
  <si>
    <r>
      <t xml:space="preserve"> </t>
    </r>
    <r>
      <rPr>
        <sz val="10"/>
        <rFont val="宋体"/>
        <family val="3"/>
        <charset val="134"/>
      </rPr>
      <t>一年内到期的非流动资产</t>
    </r>
    <phoneticPr fontId="13" type="noConversion"/>
  </si>
  <si>
    <r>
      <t xml:space="preserve"> </t>
    </r>
    <r>
      <rPr>
        <sz val="10"/>
        <rFont val="宋体"/>
        <family val="3"/>
        <charset val="134"/>
      </rPr>
      <t>其他流动资产</t>
    </r>
    <phoneticPr fontId="13" type="noConversion"/>
  </si>
  <si>
    <r>
      <rPr>
        <b/>
        <sz val="10"/>
        <rFont val="宋体"/>
        <family val="3"/>
        <charset val="134"/>
      </rPr>
      <t>流动资产合计</t>
    </r>
    <phoneticPr fontId="2" type="noConversion"/>
  </si>
  <si>
    <r>
      <rPr>
        <b/>
        <sz val="10"/>
        <rFont val="宋体"/>
        <family val="3"/>
        <charset val="134"/>
      </rPr>
      <t>非流动资产：</t>
    </r>
    <phoneticPr fontId="13" type="noConversion"/>
  </si>
  <si>
    <r>
      <t xml:space="preserve"> </t>
    </r>
    <r>
      <rPr>
        <sz val="10"/>
        <rFont val="宋体"/>
        <family val="3"/>
        <charset val="134"/>
      </rPr>
      <t>发放委托贷款及垫款</t>
    </r>
    <phoneticPr fontId="13" type="noConversion"/>
  </si>
  <si>
    <r>
      <t xml:space="preserve"> </t>
    </r>
    <r>
      <rPr>
        <sz val="10"/>
        <rFont val="宋体"/>
        <family val="3"/>
        <charset val="134"/>
      </rPr>
      <t>长期应收款</t>
    </r>
    <phoneticPr fontId="13" type="noConversion"/>
  </si>
  <si>
    <r>
      <t xml:space="preserve"> </t>
    </r>
    <r>
      <rPr>
        <sz val="10"/>
        <rFont val="宋体"/>
        <family val="3"/>
        <charset val="134"/>
      </rPr>
      <t>长期股权投资</t>
    </r>
    <phoneticPr fontId="13" type="noConversion"/>
  </si>
  <si>
    <r>
      <t xml:space="preserve"> </t>
    </r>
    <r>
      <rPr>
        <sz val="10"/>
        <rFont val="宋体"/>
        <family val="3"/>
        <charset val="134"/>
      </rPr>
      <t>投资性房地产</t>
    </r>
    <phoneticPr fontId="13" type="noConversion"/>
  </si>
  <si>
    <r>
      <t xml:space="preserve"> </t>
    </r>
    <r>
      <rPr>
        <sz val="10"/>
        <rFont val="宋体"/>
        <family val="3"/>
        <charset val="134"/>
      </rPr>
      <t>固定资产</t>
    </r>
    <phoneticPr fontId="2" type="noConversion"/>
  </si>
  <si>
    <r>
      <t xml:space="preserve"> </t>
    </r>
    <r>
      <rPr>
        <sz val="10"/>
        <rFont val="宋体"/>
        <family val="3"/>
        <charset val="134"/>
      </rPr>
      <t>在建工程</t>
    </r>
    <phoneticPr fontId="13" type="noConversion"/>
  </si>
  <si>
    <r>
      <t xml:space="preserve"> </t>
    </r>
    <r>
      <rPr>
        <sz val="10"/>
        <rFont val="宋体"/>
        <family val="3"/>
        <charset val="134"/>
      </rPr>
      <t>生产性生物资产</t>
    </r>
    <phoneticPr fontId="13" type="noConversion"/>
  </si>
  <si>
    <r>
      <t xml:space="preserve"> </t>
    </r>
    <r>
      <rPr>
        <sz val="10"/>
        <rFont val="宋体"/>
        <family val="3"/>
        <charset val="134"/>
      </rPr>
      <t>油气资产</t>
    </r>
    <phoneticPr fontId="13" type="noConversion"/>
  </si>
  <si>
    <r>
      <t xml:space="preserve"> </t>
    </r>
    <r>
      <rPr>
        <sz val="10"/>
        <rFont val="宋体"/>
        <family val="3"/>
        <charset val="134"/>
      </rPr>
      <t>无形资产</t>
    </r>
    <phoneticPr fontId="13" type="noConversion"/>
  </si>
  <si>
    <r>
      <t xml:space="preserve"> </t>
    </r>
    <r>
      <rPr>
        <sz val="10"/>
        <rFont val="宋体"/>
        <family val="3"/>
        <charset val="134"/>
      </rPr>
      <t>开发支出</t>
    </r>
    <phoneticPr fontId="13" type="noConversion"/>
  </si>
  <si>
    <r>
      <t xml:space="preserve"> </t>
    </r>
    <r>
      <rPr>
        <sz val="10"/>
        <rFont val="宋体"/>
        <family val="3"/>
        <charset val="134"/>
      </rPr>
      <t>商誉</t>
    </r>
    <phoneticPr fontId="13" type="noConversion"/>
  </si>
  <si>
    <r>
      <t xml:space="preserve"> </t>
    </r>
    <r>
      <rPr>
        <sz val="10"/>
        <rFont val="宋体"/>
        <family val="3"/>
        <charset val="134"/>
      </rPr>
      <t>长期待摊费用</t>
    </r>
    <phoneticPr fontId="13" type="noConversion"/>
  </si>
  <si>
    <r>
      <t xml:space="preserve"> </t>
    </r>
    <r>
      <rPr>
        <sz val="10"/>
        <rFont val="宋体"/>
        <family val="3"/>
        <charset val="134"/>
      </rPr>
      <t>递延所得税资产</t>
    </r>
    <phoneticPr fontId="13" type="noConversion"/>
  </si>
  <si>
    <r>
      <t xml:space="preserve"> </t>
    </r>
    <r>
      <rPr>
        <sz val="10"/>
        <rFont val="宋体"/>
        <family val="3"/>
        <charset val="134"/>
      </rPr>
      <t>其他非流动资产</t>
    </r>
    <phoneticPr fontId="13" type="noConversion"/>
  </si>
  <si>
    <r>
      <rPr>
        <b/>
        <sz val="10"/>
        <rFont val="宋体"/>
        <family val="3"/>
        <charset val="134"/>
      </rPr>
      <t>非流动资产合计</t>
    </r>
    <phoneticPr fontId="13" type="noConversion"/>
  </si>
  <si>
    <r>
      <t xml:space="preserve"> </t>
    </r>
    <r>
      <rPr>
        <b/>
        <sz val="10"/>
        <rFont val="宋体"/>
        <family val="3"/>
        <charset val="134"/>
      </rPr>
      <t>资产总计</t>
    </r>
    <phoneticPr fontId="13" type="noConversion"/>
  </si>
  <si>
    <t xml:space="preserve"> </t>
    <phoneticPr fontId="13" type="noConversion"/>
  </si>
  <si>
    <r>
      <rPr>
        <b/>
        <sz val="10"/>
        <rFont val="宋体"/>
        <family val="3"/>
        <charset val="134"/>
      </rPr>
      <t>法定代表人：</t>
    </r>
    <r>
      <rPr>
        <b/>
        <sz val="10"/>
        <rFont val="Times New Roman"/>
        <family val="1"/>
      </rPr>
      <t xml:space="preserve">                              </t>
    </r>
    <r>
      <rPr>
        <b/>
        <sz val="10"/>
        <rFont val="宋体"/>
        <family val="3"/>
        <charset val="134"/>
      </rPr>
      <t>主管会计工作负责人：</t>
    </r>
    <r>
      <rPr>
        <b/>
        <sz val="10"/>
        <rFont val="Times New Roman"/>
        <family val="1"/>
      </rPr>
      <t xml:space="preserve">                              </t>
    </r>
    <r>
      <rPr>
        <b/>
        <sz val="10"/>
        <rFont val="宋体"/>
        <family val="3"/>
        <charset val="134"/>
      </rPr>
      <t>会计机构负责人：</t>
    </r>
    <phoneticPr fontId="13" type="noConversion"/>
  </si>
  <si>
    <r>
      <rPr>
        <sz val="10"/>
        <rFont val="宋体"/>
        <family val="3"/>
        <charset val="134"/>
      </rPr>
      <t>金额单位：人民币元</t>
    </r>
    <phoneticPr fontId="2" type="noConversion"/>
  </si>
  <si>
    <t>项          目</t>
  </si>
  <si>
    <r>
      <rPr>
        <b/>
        <sz val="10"/>
        <rFont val="宋体"/>
        <family val="3"/>
        <charset val="134"/>
      </rPr>
      <t>流动负债：</t>
    </r>
    <phoneticPr fontId="13" type="noConversion"/>
  </si>
  <si>
    <r>
      <t xml:space="preserve">  </t>
    </r>
    <r>
      <rPr>
        <sz val="10"/>
        <rFont val="宋体"/>
        <family val="3"/>
        <charset val="134"/>
      </rPr>
      <t>短期借款</t>
    </r>
    <r>
      <rPr>
        <sz val="10"/>
        <rFont val="Times New Roman"/>
        <family val="1"/>
      </rPr>
      <t>  </t>
    </r>
    <phoneticPr fontId="13" type="noConversion"/>
  </si>
  <si>
    <r>
      <t xml:space="preserve"> </t>
    </r>
    <r>
      <rPr>
        <sz val="10"/>
        <rFont val="宋体"/>
        <family val="3"/>
        <charset val="134"/>
      </rPr>
      <t>向中央银行借款</t>
    </r>
    <phoneticPr fontId="2" type="noConversion"/>
  </si>
  <si>
    <r>
      <t xml:space="preserve"> </t>
    </r>
    <r>
      <rPr>
        <sz val="10"/>
        <rFont val="宋体"/>
        <family val="3"/>
        <charset val="134"/>
      </rPr>
      <t>吸收存款及同业存放</t>
    </r>
    <phoneticPr fontId="2" type="noConversion"/>
  </si>
  <si>
    <r>
      <t xml:space="preserve"> </t>
    </r>
    <r>
      <rPr>
        <sz val="10"/>
        <rFont val="宋体"/>
        <family val="3"/>
        <charset val="134"/>
      </rPr>
      <t>拆入资金</t>
    </r>
    <phoneticPr fontId="2" type="noConversion"/>
  </si>
  <si>
    <r>
      <t xml:space="preserve">  </t>
    </r>
    <r>
      <rPr>
        <sz val="10"/>
        <rFont val="宋体"/>
        <family val="3"/>
        <charset val="134"/>
      </rPr>
      <t>衍生金融负债</t>
    </r>
    <phoneticPr fontId="2" type="noConversion"/>
  </si>
  <si>
    <r>
      <t xml:space="preserve">  </t>
    </r>
    <r>
      <rPr>
        <sz val="10"/>
        <rFont val="宋体"/>
        <family val="3"/>
        <charset val="134"/>
      </rPr>
      <t>预收款项</t>
    </r>
    <phoneticPr fontId="2" type="noConversion"/>
  </si>
  <si>
    <r>
      <t xml:space="preserve"> </t>
    </r>
    <r>
      <rPr>
        <sz val="10"/>
        <rFont val="宋体"/>
        <family val="3"/>
        <charset val="134"/>
      </rPr>
      <t>卖出回购金融资产款</t>
    </r>
    <phoneticPr fontId="2" type="noConversion"/>
  </si>
  <si>
    <r>
      <t xml:space="preserve"> </t>
    </r>
    <r>
      <rPr>
        <sz val="10"/>
        <rFont val="宋体"/>
        <family val="3"/>
        <charset val="134"/>
      </rPr>
      <t>应付手续费及佣金</t>
    </r>
    <phoneticPr fontId="2" type="noConversion"/>
  </si>
  <si>
    <r>
      <t xml:space="preserve">  </t>
    </r>
    <r>
      <rPr>
        <sz val="10"/>
        <rFont val="宋体"/>
        <family val="3"/>
        <charset val="134"/>
      </rPr>
      <t>应付职工薪酬</t>
    </r>
    <phoneticPr fontId="2" type="noConversion"/>
  </si>
  <si>
    <r>
      <t xml:space="preserve">  </t>
    </r>
    <r>
      <rPr>
        <sz val="10"/>
        <rFont val="宋体"/>
        <family val="3"/>
        <charset val="134"/>
      </rPr>
      <t>应交税费</t>
    </r>
    <phoneticPr fontId="2" type="noConversion"/>
  </si>
  <si>
    <r>
      <t xml:space="preserve">  </t>
    </r>
    <r>
      <rPr>
        <sz val="10"/>
        <rFont val="宋体"/>
        <family val="3"/>
        <charset val="134"/>
      </rPr>
      <t>其他应付款</t>
    </r>
    <phoneticPr fontId="2" type="noConversion"/>
  </si>
  <si>
    <r>
      <t xml:space="preserve"> </t>
    </r>
    <r>
      <rPr>
        <sz val="10"/>
        <rFont val="宋体"/>
        <family val="3"/>
        <charset val="134"/>
      </rPr>
      <t>应付分保账款</t>
    </r>
    <phoneticPr fontId="2" type="noConversion"/>
  </si>
  <si>
    <r>
      <t xml:space="preserve"> </t>
    </r>
    <r>
      <rPr>
        <sz val="10"/>
        <rFont val="宋体"/>
        <family val="3"/>
        <charset val="134"/>
      </rPr>
      <t>代理买卖证券款</t>
    </r>
    <phoneticPr fontId="2" type="noConversion"/>
  </si>
  <si>
    <r>
      <t xml:space="preserve"> </t>
    </r>
    <r>
      <rPr>
        <sz val="10"/>
        <rFont val="宋体"/>
        <family val="3"/>
        <charset val="134"/>
      </rPr>
      <t>代理承销证券款</t>
    </r>
    <phoneticPr fontId="2" type="noConversion"/>
  </si>
  <si>
    <r>
      <t xml:space="preserve">  </t>
    </r>
    <r>
      <rPr>
        <sz val="10"/>
        <rFont val="宋体"/>
        <family val="3"/>
        <charset val="134"/>
      </rPr>
      <t>持有待售负债</t>
    </r>
    <phoneticPr fontId="2" type="noConversion"/>
  </si>
  <si>
    <r>
      <t xml:space="preserve">  </t>
    </r>
    <r>
      <rPr>
        <sz val="10"/>
        <rFont val="宋体"/>
        <family val="3"/>
        <charset val="134"/>
      </rPr>
      <t>一年内到期的非流动负债</t>
    </r>
    <phoneticPr fontId="2" type="noConversion"/>
  </si>
  <si>
    <r>
      <t xml:space="preserve">  </t>
    </r>
    <r>
      <rPr>
        <sz val="10"/>
        <rFont val="宋体"/>
        <family val="3"/>
        <charset val="134"/>
      </rPr>
      <t>其他流动负债</t>
    </r>
    <phoneticPr fontId="13" type="noConversion"/>
  </si>
  <si>
    <r>
      <rPr>
        <b/>
        <sz val="10"/>
        <rFont val="宋体"/>
        <family val="3"/>
        <charset val="134"/>
      </rPr>
      <t>流动负债合计</t>
    </r>
    <phoneticPr fontId="13" type="noConversion"/>
  </si>
  <si>
    <r>
      <rPr>
        <b/>
        <sz val="10"/>
        <rFont val="宋体"/>
        <family val="3"/>
        <charset val="134"/>
      </rPr>
      <t>非流动负债：</t>
    </r>
    <phoneticPr fontId="13" type="noConversion"/>
  </si>
  <si>
    <r>
      <t xml:space="preserve">  </t>
    </r>
    <r>
      <rPr>
        <sz val="10"/>
        <rFont val="宋体"/>
        <family val="3"/>
        <charset val="134"/>
      </rPr>
      <t>长期借款</t>
    </r>
    <phoneticPr fontId="13" type="noConversion"/>
  </si>
  <si>
    <r>
      <t xml:space="preserve">  </t>
    </r>
    <r>
      <rPr>
        <sz val="10"/>
        <rFont val="宋体"/>
        <family val="3"/>
        <charset val="134"/>
      </rPr>
      <t>应付债券</t>
    </r>
    <phoneticPr fontId="13" type="noConversion"/>
  </si>
  <si>
    <r>
      <t xml:space="preserve">  </t>
    </r>
    <r>
      <rPr>
        <sz val="10"/>
        <rFont val="宋体"/>
        <family val="3"/>
        <charset val="134"/>
      </rPr>
      <t>其中：优先股</t>
    </r>
    <phoneticPr fontId="13" type="noConversion"/>
  </si>
  <si>
    <r>
      <t xml:space="preserve">               </t>
    </r>
    <r>
      <rPr>
        <sz val="10"/>
        <rFont val="宋体"/>
        <family val="3"/>
        <charset val="134"/>
      </rPr>
      <t>永续债</t>
    </r>
    <phoneticPr fontId="13" type="noConversion"/>
  </si>
  <si>
    <r>
      <t xml:space="preserve">  </t>
    </r>
    <r>
      <rPr>
        <sz val="10"/>
        <rFont val="宋体"/>
        <family val="3"/>
        <charset val="134"/>
      </rPr>
      <t>长期应付款</t>
    </r>
    <phoneticPr fontId="13" type="noConversion"/>
  </si>
  <si>
    <r>
      <t xml:space="preserve">  </t>
    </r>
    <r>
      <rPr>
        <sz val="10"/>
        <rFont val="宋体"/>
        <family val="3"/>
        <charset val="134"/>
      </rPr>
      <t>预计负债</t>
    </r>
    <phoneticPr fontId="13" type="noConversion"/>
  </si>
  <si>
    <r>
      <t xml:space="preserve">  </t>
    </r>
    <r>
      <rPr>
        <sz val="10"/>
        <rFont val="宋体"/>
        <family val="3"/>
        <charset val="134"/>
      </rPr>
      <t>递延收益</t>
    </r>
    <phoneticPr fontId="13" type="noConversion"/>
  </si>
  <si>
    <r>
      <t xml:space="preserve">  </t>
    </r>
    <r>
      <rPr>
        <sz val="10"/>
        <rFont val="宋体"/>
        <family val="3"/>
        <charset val="134"/>
      </rPr>
      <t>递延所得税负债</t>
    </r>
    <phoneticPr fontId="2" type="noConversion"/>
  </si>
  <si>
    <r>
      <t xml:space="preserve">  </t>
    </r>
    <r>
      <rPr>
        <sz val="10"/>
        <rFont val="宋体"/>
        <family val="3"/>
        <charset val="134"/>
      </rPr>
      <t>其他非流动负债</t>
    </r>
    <phoneticPr fontId="13" type="noConversion"/>
  </si>
  <si>
    <r>
      <rPr>
        <b/>
        <sz val="10"/>
        <rFont val="宋体"/>
        <family val="3"/>
        <charset val="134"/>
      </rPr>
      <t>非流动负债合计</t>
    </r>
    <phoneticPr fontId="13" type="noConversion"/>
  </si>
  <si>
    <r>
      <rPr>
        <b/>
        <sz val="10"/>
        <rFont val="宋体"/>
        <family val="3"/>
        <charset val="134"/>
      </rPr>
      <t>负债合计</t>
    </r>
    <phoneticPr fontId="13" type="noConversion"/>
  </si>
  <si>
    <r>
      <rPr>
        <b/>
        <sz val="10"/>
        <rFont val="宋体"/>
        <family val="3"/>
        <charset val="134"/>
      </rPr>
      <t>股东权益：</t>
    </r>
    <phoneticPr fontId="13" type="noConversion"/>
  </si>
  <si>
    <r>
      <t xml:space="preserve">  </t>
    </r>
    <r>
      <rPr>
        <sz val="10"/>
        <rFont val="宋体"/>
        <family val="3"/>
        <charset val="134"/>
      </rPr>
      <t>其他权益工具</t>
    </r>
    <phoneticPr fontId="13" type="noConversion"/>
  </si>
  <si>
    <r>
      <t xml:space="preserve">              </t>
    </r>
    <r>
      <rPr>
        <sz val="10"/>
        <rFont val="宋体"/>
        <family val="3"/>
        <charset val="134"/>
      </rPr>
      <t>永续债</t>
    </r>
    <phoneticPr fontId="13" type="noConversion"/>
  </si>
  <si>
    <r>
      <t xml:space="preserve">  </t>
    </r>
    <r>
      <rPr>
        <sz val="10"/>
        <rFont val="宋体"/>
        <family val="3"/>
        <charset val="134"/>
      </rPr>
      <t>资本公积</t>
    </r>
    <phoneticPr fontId="13" type="noConversion"/>
  </si>
  <si>
    <r>
      <t xml:space="preserve">  </t>
    </r>
    <r>
      <rPr>
        <sz val="10"/>
        <rFont val="宋体"/>
        <family val="3"/>
        <charset val="134"/>
      </rPr>
      <t>减：库存股</t>
    </r>
    <phoneticPr fontId="13" type="noConversion"/>
  </si>
  <si>
    <r>
      <t xml:space="preserve">  </t>
    </r>
    <r>
      <rPr>
        <sz val="10"/>
        <rFont val="宋体"/>
        <family val="3"/>
        <charset val="134"/>
      </rPr>
      <t>其他综合收益</t>
    </r>
    <phoneticPr fontId="13" type="noConversion"/>
  </si>
  <si>
    <r>
      <t xml:space="preserve">  </t>
    </r>
    <r>
      <rPr>
        <sz val="10"/>
        <rFont val="宋体"/>
        <family val="3"/>
        <charset val="134"/>
      </rPr>
      <t>专项储备</t>
    </r>
    <phoneticPr fontId="13" type="noConversion"/>
  </si>
  <si>
    <r>
      <t xml:space="preserve">  </t>
    </r>
    <r>
      <rPr>
        <sz val="10"/>
        <rFont val="宋体"/>
        <family val="3"/>
        <charset val="134"/>
      </rPr>
      <t>盈余公积</t>
    </r>
    <phoneticPr fontId="13" type="noConversion"/>
  </si>
  <si>
    <r>
      <t xml:space="preserve">  </t>
    </r>
    <r>
      <rPr>
        <sz val="10"/>
        <rFont val="宋体"/>
        <family val="3"/>
        <charset val="134"/>
      </rPr>
      <t>一般风险准备</t>
    </r>
    <phoneticPr fontId="13" type="noConversion"/>
  </si>
  <si>
    <r>
      <t xml:space="preserve">  </t>
    </r>
    <r>
      <rPr>
        <sz val="10"/>
        <rFont val="宋体"/>
        <family val="3"/>
        <charset val="134"/>
      </rPr>
      <t>未分配利润</t>
    </r>
    <phoneticPr fontId="13" type="noConversion"/>
  </si>
  <si>
    <r>
      <t xml:space="preserve">  </t>
    </r>
    <r>
      <rPr>
        <sz val="10"/>
        <rFont val="宋体"/>
        <family val="3"/>
        <charset val="134"/>
      </rPr>
      <t>归属于母公司股东权益合计</t>
    </r>
    <phoneticPr fontId="13" type="noConversion"/>
  </si>
  <si>
    <r>
      <t xml:space="preserve"> </t>
    </r>
    <r>
      <rPr>
        <sz val="10"/>
        <rFont val="宋体"/>
        <family val="3"/>
        <charset val="134"/>
      </rPr>
      <t>少数股东权益</t>
    </r>
    <phoneticPr fontId="13" type="noConversion"/>
  </si>
  <si>
    <r>
      <rPr>
        <b/>
        <sz val="10"/>
        <rFont val="宋体"/>
        <family val="3"/>
        <charset val="134"/>
      </rPr>
      <t>股东权益合计</t>
    </r>
    <phoneticPr fontId="13" type="noConversion"/>
  </si>
  <si>
    <r>
      <rPr>
        <b/>
        <sz val="10"/>
        <rFont val="宋体"/>
        <family val="3"/>
        <charset val="134"/>
      </rPr>
      <t>负债和股东权益总计</t>
    </r>
    <phoneticPr fontId="13" type="noConversion"/>
  </si>
  <si>
    <t>法定代表人：                              主管会计工作负责人：                              会计机构负责人：</t>
    <phoneticPr fontId="13" type="noConversion"/>
  </si>
  <si>
    <t>项          目</t>
    <phoneticPr fontId="13" type="noConversion"/>
  </si>
  <si>
    <t>本期发生额</t>
  </si>
  <si>
    <t>上期发生额</t>
  </si>
  <si>
    <r>
      <rPr>
        <b/>
        <sz val="10"/>
        <rFont val="宋体"/>
        <family val="3"/>
        <charset val="134"/>
      </rPr>
      <t>一、营业总收入</t>
    </r>
    <phoneticPr fontId="13" type="noConversion"/>
  </si>
  <si>
    <r>
      <t xml:space="preserve">  </t>
    </r>
    <r>
      <rPr>
        <sz val="10"/>
        <rFont val="宋体"/>
        <family val="3"/>
        <charset val="134"/>
      </rPr>
      <t>其中：营业收入</t>
    </r>
    <phoneticPr fontId="13" type="noConversion"/>
  </si>
  <si>
    <r>
      <t xml:space="preserve">       </t>
    </r>
    <r>
      <rPr>
        <sz val="10"/>
        <rFont val="宋体"/>
        <family val="3"/>
        <charset val="134"/>
      </rPr>
      <t>利息收入</t>
    </r>
    <phoneticPr fontId="13" type="noConversion"/>
  </si>
  <si>
    <r>
      <t xml:space="preserve">       </t>
    </r>
    <r>
      <rPr>
        <sz val="10"/>
        <rFont val="宋体"/>
        <family val="3"/>
        <charset val="134"/>
      </rPr>
      <t>已赚保费</t>
    </r>
    <phoneticPr fontId="13" type="noConversion"/>
  </si>
  <si>
    <r>
      <t xml:space="preserve">       </t>
    </r>
    <r>
      <rPr>
        <sz val="10"/>
        <rFont val="宋体"/>
        <family val="3"/>
        <charset val="134"/>
      </rPr>
      <t>手续费及佣金收入</t>
    </r>
    <phoneticPr fontId="13" type="noConversion"/>
  </si>
  <si>
    <r>
      <rPr>
        <b/>
        <sz val="10"/>
        <rFont val="宋体"/>
        <family val="3"/>
        <charset val="134"/>
      </rPr>
      <t>二、营业总成本</t>
    </r>
    <phoneticPr fontId="13" type="noConversion"/>
  </si>
  <si>
    <r>
      <t xml:space="preserve">    </t>
    </r>
    <r>
      <rPr>
        <sz val="10"/>
        <rFont val="宋体"/>
        <family val="3"/>
        <charset val="134"/>
      </rPr>
      <t>其中：营业成本</t>
    </r>
    <phoneticPr fontId="13" type="noConversion"/>
  </si>
  <si>
    <r>
      <t xml:space="preserve">             </t>
    </r>
    <r>
      <rPr>
        <sz val="10"/>
        <rFont val="宋体"/>
        <family val="3"/>
        <charset val="134"/>
      </rPr>
      <t>利息支出</t>
    </r>
    <phoneticPr fontId="13" type="noConversion"/>
  </si>
  <si>
    <r>
      <t xml:space="preserve">             </t>
    </r>
    <r>
      <rPr>
        <sz val="10"/>
        <rFont val="宋体"/>
        <family val="3"/>
        <charset val="134"/>
      </rPr>
      <t>手续费及佣金支出</t>
    </r>
    <phoneticPr fontId="13" type="noConversion"/>
  </si>
  <si>
    <r>
      <t xml:space="preserve">             </t>
    </r>
    <r>
      <rPr>
        <sz val="10"/>
        <rFont val="宋体"/>
        <family val="3"/>
        <charset val="134"/>
      </rPr>
      <t>退保金</t>
    </r>
    <phoneticPr fontId="13" type="noConversion"/>
  </si>
  <si>
    <r>
      <t xml:space="preserve">             </t>
    </r>
    <r>
      <rPr>
        <sz val="10"/>
        <rFont val="宋体"/>
        <family val="3"/>
        <charset val="134"/>
      </rPr>
      <t>赔付支出净额</t>
    </r>
    <phoneticPr fontId="13" type="noConversion"/>
  </si>
  <si>
    <r>
      <t xml:space="preserve">             </t>
    </r>
    <r>
      <rPr>
        <sz val="10"/>
        <rFont val="宋体"/>
        <family val="3"/>
        <charset val="134"/>
      </rPr>
      <t>提取保险合同准备金净额</t>
    </r>
    <phoneticPr fontId="13" type="noConversion"/>
  </si>
  <si>
    <r>
      <t xml:space="preserve">             </t>
    </r>
    <r>
      <rPr>
        <sz val="10"/>
        <rFont val="宋体"/>
        <family val="3"/>
        <charset val="134"/>
      </rPr>
      <t>保单红利支出</t>
    </r>
    <phoneticPr fontId="13" type="noConversion"/>
  </si>
  <si>
    <r>
      <t xml:space="preserve">             </t>
    </r>
    <r>
      <rPr>
        <sz val="10"/>
        <rFont val="宋体"/>
        <family val="3"/>
        <charset val="134"/>
      </rPr>
      <t>分保费用</t>
    </r>
    <phoneticPr fontId="13" type="noConversion"/>
  </si>
  <si>
    <r>
      <t xml:space="preserve">             </t>
    </r>
    <r>
      <rPr>
        <sz val="10"/>
        <rFont val="宋体"/>
        <family val="3"/>
        <charset val="134"/>
      </rPr>
      <t>税金及附加</t>
    </r>
    <phoneticPr fontId="2" type="noConversion"/>
  </si>
  <si>
    <r>
      <t xml:space="preserve">             </t>
    </r>
    <r>
      <rPr>
        <sz val="10"/>
        <rFont val="宋体"/>
        <family val="3"/>
        <charset val="134"/>
      </rPr>
      <t>销售费用</t>
    </r>
    <phoneticPr fontId="2" type="noConversion"/>
  </si>
  <si>
    <r>
      <t xml:space="preserve">             </t>
    </r>
    <r>
      <rPr>
        <sz val="10"/>
        <rFont val="宋体"/>
        <family val="3"/>
        <charset val="134"/>
      </rPr>
      <t>管理费用</t>
    </r>
    <phoneticPr fontId="2" type="noConversion"/>
  </si>
  <si>
    <r>
      <t xml:space="preserve">             </t>
    </r>
    <r>
      <rPr>
        <sz val="10"/>
        <rFont val="宋体"/>
        <family val="3"/>
        <charset val="134"/>
      </rPr>
      <t>研发费用</t>
    </r>
    <phoneticPr fontId="13" type="noConversion"/>
  </si>
  <si>
    <r>
      <t xml:space="preserve">             </t>
    </r>
    <r>
      <rPr>
        <sz val="10"/>
        <rFont val="宋体"/>
        <family val="3"/>
        <charset val="134"/>
      </rPr>
      <t>财务费用</t>
    </r>
    <phoneticPr fontId="2" type="noConversion"/>
  </si>
  <si>
    <r>
      <t xml:space="preserve">             </t>
    </r>
    <r>
      <rPr>
        <sz val="10"/>
        <rFont val="宋体"/>
        <family val="3"/>
        <charset val="134"/>
      </rPr>
      <t>其中：利息费用</t>
    </r>
    <phoneticPr fontId="13" type="noConversion"/>
  </si>
  <si>
    <r>
      <t xml:space="preserve">                          </t>
    </r>
    <r>
      <rPr>
        <sz val="10"/>
        <rFont val="宋体"/>
        <family val="3"/>
        <charset val="134"/>
      </rPr>
      <t>利息收入</t>
    </r>
    <phoneticPr fontId="13" type="noConversion"/>
  </si>
  <si>
    <r>
      <t xml:space="preserve">   </t>
    </r>
    <r>
      <rPr>
        <sz val="10"/>
        <rFont val="宋体"/>
        <family val="3"/>
        <charset val="134"/>
      </rPr>
      <t>加：其他收益</t>
    </r>
    <phoneticPr fontId="2" type="noConversion"/>
  </si>
  <si>
    <r>
      <t xml:space="preserve">         </t>
    </r>
    <r>
      <rPr>
        <sz val="10"/>
        <rFont val="宋体"/>
        <family val="3"/>
        <charset val="134"/>
      </rPr>
      <t>投资收益（损失以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</si>
  <si>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t>
    </r>
    <r>
      <rPr>
        <sz val="10"/>
        <rFont val="宋体"/>
        <family val="3"/>
        <charset val="134"/>
      </rPr>
      <t>其中：对联营企业和合营企业的投资收益</t>
    </r>
    <phoneticPr fontId="2" type="noConversion"/>
  </si>
  <si>
    <r>
      <t xml:space="preserve">         </t>
    </r>
    <r>
      <rPr>
        <sz val="10"/>
        <rFont val="宋体"/>
        <family val="3"/>
        <charset val="134"/>
      </rPr>
      <t>汇兑收益（损失以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</si>
  <si>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公允价值变动收益（损失以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</si>
  <si>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资产处置收益（损失以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</si>
  <si>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rPr>
        <b/>
        <sz val="10"/>
        <rFont val="宋体"/>
        <family val="3"/>
        <charset val="134"/>
      </rPr>
      <t>三、营业利润（亏损以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3" type="noConversion"/>
  </si>
  <si>
    <r>
      <t xml:space="preserve">    </t>
    </r>
    <r>
      <rPr>
        <sz val="10"/>
        <rFont val="宋体"/>
        <family val="3"/>
        <charset val="134"/>
      </rPr>
      <t>加：营业外收入</t>
    </r>
    <phoneticPr fontId="2" type="noConversion"/>
  </si>
  <si>
    <r>
      <t xml:space="preserve">    </t>
    </r>
    <r>
      <rPr>
        <sz val="10"/>
        <rFont val="宋体"/>
        <family val="3"/>
        <charset val="134"/>
      </rPr>
      <t>减：营业外支出</t>
    </r>
    <phoneticPr fontId="2" type="noConversion"/>
  </si>
  <si>
    <r>
      <rPr>
        <b/>
        <sz val="10"/>
        <rFont val="宋体"/>
        <family val="3"/>
        <charset val="134"/>
      </rPr>
      <t>四、利润总额（亏损总额以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r>
      <rPr>
        <sz val="10"/>
        <rFont val="宋体"/>
        <family val="3"/>
        <charset val="134"/>
      </rPr>
      <t>）</t>
    </r>
    <phoneticPr fontId="13" type="noConversion"/>
  </si>
  <si>
    <r>
      <t xml:space="preserve">    </t>
    </r>
    <r>
      <rPr>
        <sz val="10"/>
        <rFont val="宋体"/>
        <family val="3"/>
        <charset val="134"/>
      </rPr>
      <t>减：所得税费用</t>
    </r>
    <phoneticPr fontId="2" type="noConversion"/>
  </si>
  <si>
    <r>
      <rPr>
        <b/>
        <sz val="10"/>
        <rFont val="宋体"/>
        <family val="3"/>
        <charset val="134"/>
      </rPr>
      <t>五、净利润（净亏损以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3" type="noConversion"/>
  </si>
  <si>
    <r>
      <rPr>
        <sz val="10"/>
        <rFont val="宋体"/>
        <family val="3"/>
        <charset val="134"/>
      </rPr>
      <t>（一）按经营持续性分类</t>
    </r>
    <phoneticPr fontId="13" type="noConversion"/>
  </si>
  <si>
    <r>
      <t xml:space="preserve">    1</t>
    </r>
    <r>
      <rPr>
        <sz val="10"/>
        <rFont val="宋体"/>
        <family val="3"/>
        <charset val="134"/>
      </rPr>
      <t>、持续经营净利润（净亏损以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</si>
  <si>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2</t>
    </r>
    <r>
      <rPr>
        <sz val="10"/>
        <rFont val="宋体"/>
        <family val="3"/>
        <charset val="134"/>
      </rPr>
      <t>、终止经营净利润（净亏损以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</si>
  <si>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rPr>
        <sz val="10"/>
        <rFont val="宋体"/>
        <family val="3"/>
        <charset val="134"/>
      </rPr>
      <t>（二）按所有权归属分类</t>
    </r>
    <phoneticPr fontId="13" type="noConversion"/>
  </si>
  <si>
    <r>
      <t xml:space="preserve">    1</t>
    </r>
    <r>
      <rPr>
        <sz val="10"/>
        <rFont val="宋体"/>
        <family val="3"/>
        <charset val="134"/>
      </rPr>
      <t>、少数股东损益（净亏损以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</si>
  <si>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2</t>
    </r>
    <r>
      <rPr>
        <sz val="10"/>
        <rFont val="宋体"/>
        <family val="3"/>
        <charset val="134"/>
      </rPr>
      <t>、归属于母公司股东的净利润（净亏损以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</si>
  <si>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rPr>
        <b/>
        <sz val="10"/>
        <rFont val="宋体"/>
        <family val="3"/>
        <charset val="134"/>
      </rPr>
      <t>六、其他综合收益的税后净额</t>
    </r>
    <phoneticPr fontId="13" type="noConversion"/>
  </si>
  <si>
    <r>
      <t xml:space="preserve"> </t>
    </r>
    <r>
      <rPr>
        <sz val="10"/>
        <rFont val="宋体"/>
        <family val="3"/>
        <charset val="134"/>
      </rPr>
      <t>归属母公司股东的其他综合收益的税后净额</t>
    </r>
    <phoneticPr fontId="13" type="noConversion"/>
  </si>
  <si>
    <t>（一）不能重分类进损益的其他综合收益</t>
    <phoneticPr fontId="13" type="noConversion"/>
  </si>
  <si>
    <r>
      <t>1</t>
    </r>
    <r>
      <rPr>
        <sz val="10"/>
        <rFont val="宋体"/>
        <family val="3"/>
        <charset val="134"/>
      </rPr>
      <t>、重新计量设定受益计变动额</t>
    </r>
    <phoneticPr fontId="13" type="noConversion"/>
  </si>
  <si>
    <r>
      <t>2</t>
    </r>
    <r>
      <rPr>
        <sz val="10"/>
        <rFont val="宋体"/>
        <family val="3"/>
        <charset val="134"/>
      </rPr>
      <t>、权益法下不能转损益的其他综合收益</t>
    </r>
    <phoneticPr fontId="13" type="noConversion"/>
  </si>
  <si>
    <t>（二）将重分类进损益的其他综合收益</t>
    <phoneticPr fontId="13" type="noConversion"/>
  </si>
  <si>
    <r>
      <t>1</t>
    </r>
    <r>
      <rPr>
        <sz val="10"/>
        <rFont val="宋体"/>
        <family val="3"/>
        <charset val="134"/>
      </rPr>
      <t>、权益法下可转损益的其他综合收益</t>
    </r>
    <phoneticPr fontId="13" type="noConversion"/>
  </si>
  <si>
    <r>
      <t>2</t>
    </r>
    <r>
      <rPr>
        <sz val="10"/>
        <rFont val="宋体"/>
        <family val="3"/>
        <charset val="134"/>
      </rPr>
      <t>、可供出售金融资产公允价值变动损益</t>
    </r>
    <phoneticPr fontId="13" type="noConversion"/>
  </si>
  <si>
    <r>
      <t>3</t>
    </r>
    <r>
      <rPr>
        <sz val="10"/>
        <rFont val="宋体"/>
        <family val="3"/>
        <charset val="134"/>
      </rPr>
      <t>、持有至到期投资重分类为可供出售金融资产损益</t>
    </r>
    <phoneticPr fontId="13" type="noConversion"/>
  </si>
  <si>
    <r>
      <t>4</t>
    </r>
    <r>
      <rPr>
        <sz val="10"/>
        <rFont val="宋体"/>
        <family val="3"/>
        <charset val="134"/>
      </rPr>
      <t>、现金流量套期损益的有效部分</t>
    </r>
    <phoneticPr fontId="13" type="noConversion"/>
  </si>
  <si>
    <r>
      <t>5</t>
    </r>
    <r>
      <rPr>
        <b/>
        <sz val="10"/>
        <rFont val="宋体"/>
        <family val="3"/>
        <charset val="134"/>
      </rPr>
      <t>、外币财务报表折算差额</t>
    </r>
    <phoneticPr fontId="13" type="noConversion"/>
  </si>
  <si>
    <r>
      <t>6</t>
    </r>
    <r>
      <rPr>
        <sz val="10"/>
        <rFont val="宋体"/>
        <family val="3"/>
        <charset val="134"/>
      </rPr>
      <t>、其他</t>
    </r>
    <phoneticPr fontId="13" type="noConversion"/>
  </si>
  <si>
    <r>
      <rPr>
        <sz val="10"/>
        <rFont val="宋体"/>
        <family val="3"/>
        <charset val="134"/>
      </rPr>
      <t>归属于少数股东的其他综合收益的税后净额</t>
    </r>
    <phoneticPr fontId="13" type="noConversion"/>
  </si>
  <si>
    <r>
      <rPr>
        <b/>
        <sz val="10"/>
        <rFont val="宋体"/>
        <family val="3"/>
        <charset val="134"/>
      </rPr>
      <t>七、综合收益总额</t>
    </r>
    <phoneticPr fontId="13" type="noConversion"/>
  </si>
  <si>
    <r>
      <t xml:space="preserve">   </t>
    </r>
    <r>
      <rPr>
        <sz val="10"/>
        <rFont val="宋体"/>
        <family val="3"/>
        <charset val="134"/>
      </rPr>
      <t>归属于母公司股东的综合收益总额</t>
    </r>
    <phoneticPr fontId="2" type="noConversion"/>
  </si>
  <si>
    <r>
      <t xml:space="preserve">   </t>
    </r>
    <r>
      <rPr>
        <sz val="10"/>
        <rFont val="宋体"/>
        <family val="3"/>
        <charset val="134"/>
      </rPr>
      <t>归属于少数股东的综合收益总额</t>
    </r>
    <phoneticPr fontId="2" type="noConversion"/>
  </si>
  <si>
    <r>
      <rPr>
        <b/>
        <sz val="10"/>
        <rFont val="宋体"/>
        <family val="3"/>
        <charset val="134"/>
      </rPr>
      <t>八、每股收益：</t>
    </r>
    <phoneticPr fontId="13" type="noConversion"/>
  </si>
  <si>
    <r>
      <t xml:space="preserve">   </t>
    </r>
    <r>
      <rPr>
        <sz val="10"/>
        <rFont val="宋体"/>
        <family val="3"/>
        <charset val="134"/>
      </rPr>
      <t>（一）基本每股收益</t>
    </r>
    <phoneticPr fontId="2" type="noConversion"/>
  </si>
  <si>
    <r>
      <t xml:space="preserve">   </t>
    </r>
    <r>
      <rPr>
        <sz val="10"/>
        <rFont val="宋体"/>
        <family val="3"/>
        <charset val="134"/>
      </rPr>
      <t>（二）稀释每股收益</t>
    </r>
    <phoneticPr fontId="2" type="noConversion"/>
  </si>
  <si>
    <r>
      <rPr>
        <sz val="10"/>
        <color indexed="12"/>
        <rFont val="宋体"/>
        <family val="3"/>
        <charset val="134"/>
      </rPr>
      <t>报告期（写具体时间）</t>
    </r>
    <r>
      <rPr>
        <sz val="10"/>
        <rFont val="宋体"/>
        <family val="3"/>
        <charset val="134"/>
      </rPr>
      <t>公司发生同一控制下企业合并的，被合并方在合并前实现的净利润分别为：</t>
    </r>
    <r>
      <rPr>
        <sz val="10"/>
        <rFont val="Times New Roman"/>
        <family val="1"/>
      </rPr>
      <t>XXX</t>
    </r>
    <r>
      <rPr>
        <sz val="10"/>
        <rFont val="宋体"/>
        <family val="3"/>
        <charset val="134"/>
      </rPr>
      <t>元、</t>
    </r>
    <r>
      <rPr>
        <sz val="10"/>
        <rFont val="Times New Roman"/>
        <family val="1"/>
      </rPr>
      <t>YYY</t>
    </r>
    <r>
      <rPr>
        <sz val="10"/>
        <rFont val="宋体"/>
        <family val="3"/>
        <charset val="134"/>
      </rPr>
      <t>元。</t>
    </r>
    <phoneticPr fontId="13" type="noConversion"/>
  </si>
  <si>
    <r>
      <rPr>
        <sz val="10"/>
        <color indexed="12"/>
        <rFont val="宋体"/>
        <family val="3"/>
        <charset val="134"/>
      </rPr>
      <t>上述同一控制下企业合并中的被合并方于合并日前实现的净利润已包含于上表</t>
    </r>
    <r>
      <rPr>
        <sz val="10"/>
        <color indexed="12"/>
        <rFont val="Times New Roman"/>
        <family val="1"/>
      </rPr>
      <t>“</t>
    </r>
    <r>
      <rPr>
        <sz val="10"/>
        <color indexed="12"/>
        <rFont val="宋体"/>
        <family val="3"/>
        <charset val="134"/>
      </rPr>
      <t>净利润</t>
    </r>
    <r>
      <rPr>
        <sz val="10"/>
        <color indexed="12"/>
        <rFont val="Times New Roman"/>
        <family val="1"/>
      </rPr>
      <t>”</t>
    </r>
    <r>
      <rPr>
        <sz val="10"/>
        <color indexed="12"/>
        <rFont val="宋体"/>
        <family val="3"/>
        <charset val="134"/>
      </rPr>
      <t>中。</t>
    </r>
    <phoneticPr fontId="13" type="noConversion"/>
  </si>
  <si>
    <t>法定代表人：                              主管会计工作负责人：                              会计机构负责人：</t>
  </si>
  <si>
    <r>
      <rPr>
        <sz val="10"/>
        <color indexed="12"/>
        <rFont val="宋体"/>
        <family val="3"/>
        <charset val="134"/>
      </rPr>
      <t>注：</t>
    </r>
    <r>
      <rPr>
        <sz val="10"/>
        <color indexed="12"/>
        <rFont val="Times New Roman"/>
        <family val="1"/>
      </rPr>
      <t xml:space="preserve">1. </t>
    </r>
    <r>
      <rPr>
        <sz val="10"/>
        <color indexed="12"/>
        <rFont val="宋体"/>
        <family val="3"/>
        <charset val="134"/>
      </rPr>
      <t>财务费用涉及金融业务需要单独列示汇兑收益项目。（在上表第</t>
    </r>
    <r>
      <rPr>
        <sz val="10"/>
        <color indexed="12"/>
        <rFont val="Times New Roman"/>
        <family val="1"/>
      </rPr>
      <t>27</t>
    </r>
    <r>
      <rPr>
        <sz val="10"/>
        <color indexed="12"/>
        <rFont val="宋体"/>
        <family val="3"/>
        <charset val="134"/>
      </rPr>
      <t>行中，默认为隐藏。）</t>
    </r>
    <phoneticPr fontId="13" type="noConversion"/>
  </si>
  <si>
    <r>
      <t xml:space="preserve">2. </t>
    </r>
    <r>
      <rPr>
        <sz val="10"/>
        <color indexed="12"/>
        <rFont val="宋体"/>
        <family val="3"/>
        <charset val="134"/>
      </rPr>
      <t>报告期内发生的同一控制下企业合并涉及多个被合并方的，应分别列示不同的被合并方在不同的年度或期间实现的净利润额。</t>
    </r>
    <phoneticPr fontId="13" type="noConversion"/>
  </si>
  <si>
    <r>
      <t>3</t>
    </r>
    <r>
      <rPr>
        <sz val="10"/>
        <color indexed="12"/>
        <rFont val="宋体"/>
        <family val="3"/>
        <charset val="134"/>
      </rPr>
      <t>、编制合并报表的公司，只需计算、列报合并口径的基本每股收益和稀释每股收益，无需计算、列报母公司口径的基本每股收益和稀释每股收益</t>
    </r>
    <phoneticPr fontId="13" type="noConversion"/>
  </si>
  <si>
    <t>项          目</t>
    <phoneticPr fontId="2" type="noConversion"/>
  </si>
  <si>
    <r>
      <rPr>
        <b/>
        <sz val="10"/>
        <rFont val="宋体"/>
        <family val="3"/>
        <charset val="134"/>
      </rPr>
      <t>一、经营活动产生的现金流量：</t>
    </r>
    <phoneticPr fontId="2" type="noConversion"/>
  </si>
  <si>
    <r>
      <t xml:space="preserve">    </t>
    </r>
    <r>
      <rPr>
        <sz val="10"/>
        <rFont val="宋体"/>
        <family val="3"/>
        <charset val="134"/>
      </rPr>
      <t>销售商品、提供劳务收到的现金</t>
    </r>
    <phoneticPr fontId="2" type="noConversion"/>
  </si>
  <si>
    <r>
      <t xml:space="preserve">    </t>
    </r>
    <r>
      <rPr>
        <sz val="10"/>
        <rFont val="宋体"/>
        <family val="3"/>
        <charset val="134"/>
      </rPr>
      <t>客户存款和同业存放款项净增加额</t>
    </r>
    <phoneticPr fontId="2" type="noConversion"/>
  </si>
  <si>
    <r>
      <t xml:space="preserve">    </t>
    </r>
    <r>
      <rPr>
        <sz val="10"/>
        <rFont val="宋体"/>
        <family val="3"/>
        <charset val="134"/>
      </rPr>
      <t>向中央银行借款净增加额</t>
    </r>
    <phoneticPr fontId="2" type="noConversion"/>
  </si>
  <si>
    <r>
      <t xml:space="preserve">    </t>
    </r>
    <r>
      <rPr>
        <sz val="10"/>
        <rFont val="宋体"/>
        <family val="3"/>
        <charset val="134"/>
      </rPr>
      <t>向其他金融机构拆入资金净增加额</t>
    </r>
    <phoneticPr fontId="2" type="noConversion"/>
  </si>
  <si>
    <r>
      <t xml:space="preserve">    </t>
    </r>
    <r>
      <rPr>
        <sz val="10"/>
        <rFont val="宋体"/>
        <family val="3"/>
        <charset val="134"/>
      </rPr>
      <t>收到原保险合同保费取得的现金</t>
    </r>
    <phoneticPr fontId="2" type="noConversion"/>
  </si>
  <si>
    <r>
      <t xml:space="preserve">    </t>
    </r>
    <r>
      <rPr>
        <sz val="10"/>
        <rFont val="宋体"/>
        <family val="3"/>
        <charset val="134"/>
      </rPr>
      <t>收到再保险业务现金净额</t>
    </r>
    <phoneticPr fontId="2" type="noConversion"/>
  </si>
  <si>
    <r>
      <t xml:space="preserve">    </t>
    </r>
    <r>
      <rPr>
        <sz val="10"/>
        <rFont val="宋体"/>
        <family val="3"/>
        <charset val="134"/>
      </rPr>
      <t>保户储金及投资款净增加额</t>
    </r>
    <phoneticPr fontId="2" type="noConversion"/>
  </si>
  <si>
    <r>
      <t xml:space="preserve">    </t>
    </r>
    <r>
      <rPr>
        <sz val="10"/>
        <rFont val="宋体"/>
        <family val="3"/>
        <charset val="134"/>
      </rPr>
      <t>处置以公允价值计量且其变动计入当期损益的金融资产净增加额</t>
    </r>
    <phoneticPr fontId="2" type="noConversion"/>
  </si>
  <si>
    <r>
      <t xml:space="preserve">    </t>
    </r>
    <r>
      <rPr>
        <sz val="10"/>
        <rFont val="宋体"/>
        <family val="3"/>
        <charset val="134"/>
      </rPr>
      <t>收取利息、手续费及佣金的现金</t>
    </r>
    <phoneticPr fontId="2" type="noConversion"/>
  </si>
  <si>
    <r>
      <t xml:space="preserve">    </t>
    </r>
    <r>
      <rPr>
        <sz val="10"/>
        <rFont val="宋体"/>
        <family val="3"/>
        <charset val="134"/>
      </rPr>
      <t>拆入资金净增加额</t>
    </r>
    <phoneticPr fontId="2" type="noConversion"/>
  </si>
  <si>
    <r>
      <t xml:space="preserve">    </t>
    </r>
    <r>
      <rPr>
        <sz val="10"/>
        <rFont val="宋体"/>
        <family val="3"/>
        <charset val="134"/>
      </rPr>
      <t>回购业务资金净增加额</t>
    </r>
    <phoneticPr fontId="2" type="noConversion"/>
  </si>
  <si>
    <r>
      <t xml:space="preserve">    </t>
    </r>
    <r>
      <rPr>
        <sz val="10"/>
        <rFont val="宋体"/>
        <family val="3"/>
        <charset val="134"/>
      </rPr>
      <t>收到的税费返还</t>
    </r>
    <phoneticPr fontId="2" type="noConversion"/>
  </si>
  <si>
    <r>
      <t xml:space="preserve">    </t>
    </r>
    <r>
      <rPr>
        <sz val="10"/>
        <rFont val="宋体"/>
        <family val="3"/>
        <charset val="134"/>
      </rPr>
      <t>收到其他与经营活动有关的现金</t>
    </r>
    <phoneticPr fontId="2" type="noConversion"/>
  </si>
  <si>
    <r>
      <rPr>
        <b/>
        <sz val="10"/>
        <rFont val="宋体"/>
        <family val="3"/>
        <charset val="134"/>
      </rPr>
      <t>经营活动现金流入小计</t>
    </r>
    <phoneticPr fontId="2" type="noConversion"/>
  </si>
  <si>
    <r>
      <t xml:space="preserve">    </t>
    </r>
    <r>
      <rPr>
        <sz val="10"/>
        <rFont val="宋体"/>
        <family val="3"/>
        <charset val="134"/>
      </rPr>
      <t>购买商品、接受劳务支付的现金</t>
    </r>
    <phoneticPr fontId="2" type="noConversion"/>
  </si>
  <si>
    <r>
      <t xml:space="preserve">    </t>
    </r>
    <r>
      <rPr>
        <sz val="10"/>
        <rFont val="宋体"/>
        <family val="3"/>
        <charset val="134"/>
      </rPr>
      <t>客户贷款及垫款净增加额</t>
    </r>
    <phoneticPr fontId="2" type="noConversion"/>
  </si>
  <si>
    <r>
      <t xml:space="preserve">    </t>
    </r>
    <r>
      <rPr>
        <sz val="10"/>
        <rFont val="宋体"/>
        <family val="3"/>
        <charset val="134"/>
      </rPr>
      <t>存放中央银行和同业款项净增加额</t>
    </r>
    <phoneticPr fontId="2" type="noConversion"/>
  </si>
  <si>
    <r>
      <t xml:space="preserve">    </t>
    </r>
    <r>
      <rPr>
        <sz val="10"/>
        <rFont val="宋体"/>
        <family val="3"/>
        <charset val="134"/>
      </rPr>
      <t>支付原保险合同赔付款项的现金</t>
    </r>
    <phoneticPr fontId="2" type="noConversion"/>
  </si>
  <si>
    <r>
      <t xml:space="preserve">    </t>
    </r>
    <r>
      <rPr>
        <sz val="10"/>
        <rFont val="宋体"/>
        <family val="3"/>
        <charset val="134"/>
      </rPr>
      <t>支付利息、手续费及佣金的现金</t>
    </r>
    <phoneticPr fontId="2" type="noConversion"/>
  </si>
  <si>
    <r>
      <t xml:space="preserve">    </t>
    </r>
    <r>
      <rPr>
        <sz val="10"/>
        <rFont val="宋体"/>
        <family val="3"/>
        <charset val="134"/>
      </rPr>
      <t>支付保单红利的现金</t>
    </r>
    <phoneticPr fontId="2" type="noConversion"/>
  </si>
  <si>
    <r>
      <t xml:space="preserve">    </t>
    </r>
    <r>
      <rPr>
        <sz val="10"/>
        <rFont val="宋体"/>
        <family val="3"/>
        <charset val="134"/>
      </rPr>
      <t>支付给职工以及为职工支付的现金</t>
    </r>
    <phoneticPr fontId="2" type="noConversion"/>
  </si>
  <si>
    <r>
      <t xml:space="preserve">    </t>
    </r>
    <r>
      <rPr>
        <sz val="10"/>
        <rFont val="宋体"/>
        <family val="3"/>
        <charset val="134"/>
      </rPr>
      <t>支付的各项税费</t>
    </r>
    <phoneticPr fontId="2" type="noConversion"/>
  </si>
  <si>
    <r>
      <t xml:space="preserve">    </t>
    </r>
    <r>
      <rPr>
        <sz val="10"/>
        <rFont val="宋体"/>
        <family val="3"/>
        <charset val="134"/>
      </rPr>
      <t>支付其他与经营活动有关的现金</t>
    </r>
    <phoneticPr fontId="2" type="noConversion"/>
  </si>
  <si>
    <r>
      <rPr>
        <b/>
        <sz val="10"/>
        <rFont val="宋体"/>
        <family val="3"/>
        <charset val="134"/>
      </rPr>
      <t>经营活动现金流出小计</t>
    </r>
    <phoneticPr fontId="2" type="noConversion"/>
  </si>
  <si>
    <r>
      <rPr>
        <b/>
        <sz val="10"/>
        <rFont val="宋体"/>
        <family val="3"/>
        <charset val="134"/>
      </rPr>
      <t>经营活动产生的现金流量净额</t>
    </r>
    <phoneticPr fontId="2" type="noConversion"/>
  </si>
  <si>
    <r>
      <rPr>
        <b/>
        <sz val="10"/>
        <rFont val="宋体"/>
        <family val="3"/>
        <charset val="134"/>
      </rPr>
      <t>二、投资活动产生的现金流量：</t>
    </r>
    <phoneticPr fontId="2" type="noConversion"/>
  </si>
  <si>
    <r>
      <t xml:space="preserve">    </t>
    </r>
    <r>
      <rPr>
        <sz val="10"/>
        <rFont val="宋体"/>
        <family val="3"/>
        <charset val="134"/>
      </rPr>
      <t>收回投资收到的现金</t>
    </r>
    <phoneticPr fontId="2" type="noConversion"/>
  </si>
  <si>
    <r>
      <t xml:space="preserve">    </t>
    </r>
    <r>
      <rPr>
        <sz val="10"/>
        <rFont val="宋体"/>
        <family val="3"/>
        <charset val="134"/>
      </rPr>
      <t>取得投资收益收到的现金</t>
    </r>
    <phoneticPr fontId="2" type="noConversion"/>
  </si>
  <si>
    <r>
      <t xml:space="preserve">    </t>
    </r>
    <r>
      <rPr>
        <sz val="10"/>
        <rFont val="宋体"/>
        <family val="3"/>
        <charset val="134"/>
      </rPr>
      <t>处置固定资产、无形资产和其他长期资产收回的现金净额</t>
    </r>
    <phoneticPr fontId="2" type="noConversion"/>
  </si>
  <si>
    <r>
      <t xml:space="preserve">    </t>
    </r>
    <r>
      <rPr>
        <sz val="10"/>
        <rFont val="宋体"/>
        <family val="3"/>
        <charset val="134"/>
      </rPr>
      <t>处置子公司及其他营业单位收到的现金净额</t>
    </r>
    <phoneticPr fontId="2" type="noConversion"/>
  </si>
  <si>
    <r>
      <t xml:space="preserve">    </t>
    </r>
    <r>
      <rPr>
        <sz val="10"/>
        <rFont val="宋体"/>
        <family val="3"/>
        <charset val="134"/>
      </rPr>
      <t>收到其他与投资活动有关的现金</t>
    </r>
    <phoneticPr fontId="2" type="noConversion"/>
  </si>
  <si>
    <r>
      <rPr>
        <b/>
        <sz val="10"/>
        <rFont val="宋体"/>
        <family val="3"/>
        <charset val="134"/>
      </rPr>
      <t>投资活动现金流入小计</t>
    </r>
    <phoneticPr fontId="2" type="noConversion"/>
  </si>
  <si>
    <r>
      <t xml:space="preserve">    </t>
    </r>
    <r>
      <rPr>
        <sz val="10"/>
        <rFont val="宋体"/>
        <family val="3"/>
        <charset val="134"/>
      </rPr>
      <t>购建固定资产、无形资产和其他长期资产支付的现金</t>
    </r>
    <phoneticPr fontId="2" type="noConversion"/>
  </si>
  <si>
    <r>
      <t xml:space="preserve">    </t>
    </r>
    <r>
      <rPr>
        <sz val="10"/>
        <rFont val="宋体"/>
        <family val="3"/>
        <charset val="134"/>
      </rPr>
      <t>投资支付的现金</t>
    </r>
    <phoneticPr fontId="2" type="noConversion"/>
  </si>
  <si>
    <r>
      <t xml:space="preserve">    </t>
    </r>
    <r>
      <rPr>
        <sz val="10"/>
        <rFont val="宋体"/>
        <family val="3"/>
        <charset val="134"/>
      </rPr>
      <t>质押贷款净增加额</t>
    </r>
    <phoneticPr fontId="2" type="noConversion"/>
  </si>
  <si>
    <r>
      <t xml:space="preserve">    </t>
    </r>
    <r>
      <rPr>
        <sz val="10"/>
        <rFont val="宋体"/>
        <family val="3"/>
        <charset val="134"/>
      </rPr>
      <t>取得子公司及其他营业单位支付的现金净额</t>
    </r>
    <r>
      <rPr>
        <sz val="10"/>
        <rFont val="Times New Roman"/>
        <family val="1"/>
      </rPr>
      <t xml:space="preserve"> </t>
    </r>
    <phoneticPr fontId="2" type="noConversion"/>
  </si>
  <si>
    <r>
      <t xml:space="preserve">    </t>
    </r>
    <r>
      <rPr>
        <sz val="10"/>
        <rFont val="宋体"/>
        <family val="3"/>
        <charset val="134"/>
      </rPr>
      <t>支付其他与投资活动有关的现金</t>
    </r>
    <phoneticPr fontId="2" type="noConversion"/>
  </si>
  <si>
    <r>
      <rPr>
        <b/>
        <sz val="10"/>
        <rFont val="宋体"/>
        <family val="3"/>
        <charset val="134"/>
      </rPr>
      <t>投资活动现金流出小计</t>
    </r>
    <phoneticPr fontId="2" type="noConversion"/>
  </si>
  <si>
    <r>
      <rPr>
        <b/>
        <sz val="10"/>
        <rFont val="宋体"/>
        <family val="3"/>
        <charset val="134"/>
      </rPr>
      <t>投资活动产生的现金流量净额</t>
    </r>
    <phoneticPr fontId="2" type="noConversion"/>
  </si>
  <si>
    <r>
      <rPr>
        <b/>
        <sz val="10"/>
        <rFont val="宋体"/>
        <family val="3"/>
        <charset val="134"/>
      </rPr>
      <t>三、筹资活动产生的现金流量：</t>
    </r>
    <phoneticPr fontId="2" type="noConversion"/>
  </si>
  <si>
    <r>
      <t xml:space="preserve">    </t>
    </r>
    <r>
      <rPr>
        <sz val="10"/>
        <rFont val="宋体"/>
        <family val="3"/>
        <charset val="134"/>
      </rPr>
      <t>吸收投资收到的现金</t>
    </r>
    <phoneticPr fontId="2" type="noConversion"/>
  </si>
  <si>
    <r>
      <t xml:space="preserve">    </t>
    </r>
    <r>
      <rPr>
        <sz val="10"/>
        <rFont val="宋体"/>
        <family val="3"/>
        <charset val="134"/>
      </rPr>
      <t>其中：子公司吸收少数股东投资收到的现金</t>
    </r>
    <phoneticPr fontId="2" type="noConversion"/>
  </si>
  <si>
    <r>
      <t xml:space="preserve">    </t>
    </r>
    <r>
      <rPr>
        <sz val="10"/>
        <rFont val="宋体"/>
        <family val="3"/>
        <charset val="134"/>
      </rPr>
      <t>取得借款收到的现金</t>
    </r>
    <phoneticPr fontId="2" type="noConversion"/>
  </si>
  <si>
    <r>
      <t xml:space="preserve">    </t>
    </r>
    <r>
      <rPr>
        <sz val="10"/>
        <rFont val="宋体"/>
        <family val="3"/>
        <charset val="134"/>
      </rPr>
      <t>发行债券收到的现金</t>
    </r>
    <phoneticPr fontId="2" type="noConversion"/>
  </si>
  <si>
    <r>
      <t xml:space="preserve">    </t>
    </r>
    <r>
      <rPr>
        <sz val="10"/>
        <rFont val="宋体"/>
        <family val="3"/>
        <charset val="134"/>
      </rPr>
      <t>收到其他与筹资活动有关的现金</t>
    </r>
    <phoneticPr fontId="2" type="noConversion"/>
  </si>
  <si>
    <r>
      <rPr>
        <b/>
        <sz val="10"/>
        <rFont val="宋体"/>
        <family val="3"/>
        <charset val="134"/>
      </rPr>
      <t>筹资活动现金流入小计</t>
    </r>
    <phoneticPr fontId="2" type="noConversion"/>
  </si>
  <si>
    <r>
      <t xml:space="preserve">    </t>
    </r>
    <r>
      <rPr>
        <sz val="10"/>
        <rFont val="宋体"/>
        <family val="3"/>
        <charset val="134"/>
      </rPr>
      <t>偿还债务支付的现金</t>
    </r>
    <phoneticPr fontId="2" type="noConversion"/>
  </si>
  <si>
    <r>
      <t xml:space="preserve">    </t>
    </r>
    <r>
      <rPr>
        <sz val="10"/>
        <rFont val="宋体"/>
        <family val="3"/>
        <charset val="134"/>
      </rPr>
      <t>分配股利、利润或偿付利息支付的现金</t>
    </r>
    <phoneticPr fontId="2" type="noConversion"/>
  </si>
  <si>
    <r>
      <t xml:space="preserve">    </t>
    </r>
    <r>
      <rPr>
        <sz val="10"/>
        <rFont val="宋体"/>
        <family val="3"/>
        <charset val="134"/>
      </rPr>
      <t>其中：子公司支付给少数股东的股利、利润</t>
    </r>
    <phoneticPr fontId="2" type="noConversion"/>
  </si>
  <si>
    <r>
      <t xml:space="preserve">    </t>
    </r>
    <r>
      <rPr>
        <sz val="10"/>
        <rFont val="宋体"/>
        <family val="3"/>
        <charset val="134"/>
      </rPr>
      <t>支付其他与筹资活动有关的现金</t>
    </r>
    <phoneticPr fontId="2" type="noConversion"/>
  </si>
  <si>
    <r>
      <rPr>
        <b/>
        <sz val="10"/>
        <rFont val="宋体"/>
        <family val="3"/>
        <charset val="134"/>
      </rPr>
      <t>筹资活动现金流出小计</t>
    </r>
    <phoneticPr fontId="2" type="noConversion"/>
  </si>
  <si>
    <r>
      <rPr>
        <b/>
        <sz val="10"/>
        <rFont val="宋体"/>
        <family val="3"/>
        <charset val="134"/>
      </rPr>
      <t>筹资活动产生的现金流量净额</t>
    </r>
    <phoneticPr fontId="2" type="noConversion"/>
  </si>
  <si>
    <r>
      <rPr>
        <b/>
        <sz val="10"/>
        <rFont val="宋体"/>
        <family val="3"/>
        <charset val="134"/>
      </rPr>
      <t>四、汇率变动对现金及现金等价物的影响</t>
    </r>
    <phoneticPr fontId="2" type="noConversion"/>
  </si>
  <si>
    <r>
      <rPr>
        <b/>
        <sz val="10"/>
        <rFont val="宋体"/>
        <family val="3"/>
        <charset val="134"/>
      </rPr>
      <t>五、现金及现金等价物净增加额</t>
    </r>
    <phoneticPr fontId="2" type="noConversion"/>
  </si>
  <si>
    <r>
      <t xml:space="preserve">     </t>
    </r>
    <r>
      <rPr>
        <sz val="10"/>
        <rFont val="宋体"/>
        <family val="3"/>
        <charset val="134"/>
      </rPr>
      <t>加：期初现金及现金等价物余额</t>
    </r>
    <phoneticPr fontId="2" type="noConversion"/>
  </si>
  <si>
    <r>
      <rPr>
        <b/>
        <sz val="10"/>
        <rFont val="宋体"/>
        <family val="3"/>
        <charset val="134"/>
      </rPr>
      <t>六、期末现金及现金等价物余额</t>
    </r>
    <phoneticPr fontId="2" type="noConversion"/>
  </si>
  <si>
    <r>
      <rPr>
        <b/>
        <sz val="10"/>
        <rFont val="宋体"/>
        <family val="3"/>
        <charset val="134"/>
      </rPr>
      <t>资本公积</t>
    </r>
    <phoneticPr fontId="2" type="noConversion"/>
  </si>
  <si>
    <r>
      <rPr>
        <b/>
        <sz val="10"/>
        <rFont val="宋体"/>
        <family val="3"/>
        <charset val="134"/>
      </rPr>
      <t>减：库存股</t>
    </r>
    <phoneticPr fontId="2" type="noConversion"/>
  </si>
  <si>
    <r>
      <rPr>
        <b/>
        <sz val="10"/>
        <rFont val="宋体"/>
        <family val="3"/>
        <charset val="134"/>
      </rPr>
      <t>盈余公积</t>
    </r>
    <phoneticPr fontId="2" type="noConversion"/>
  </si>
  <si>
    <r>
      <rPr>
        <b/>
        <sz val="10"/>
        <rFont val="宋体"/>
        <family val="3"/>
        <charset val="134"/>
      </rPr>
      <t>一、上年年末余额</t>
    </r>
    <phoneticPr fontId="2" type="noConversion"/>
  </si>
  <si>
    <r>
      <t xml:space="preserve">     </t>
    </r>
    <r>
      <rPr>
        <sz val="10"/>
        <rFont val="宋体"/>
        <family val="3"/>
        <charset val="134"/>
      </rPr>
      <t>加：会计政策变更</t>
    </r>
    <phoneticPr fontId="2" type="noConversion"/>
  </si>
  <si>
    <r>
      <rPr>
        <b/>
        <sz val="10"/>
        <rFont val="宋体"/>
        <family val="3"/>
        <charset val="134"/>
      </rPr>
      <t>二、本年年初余额</t>
    </r>
    <phoneticPr fontId="2" type="noConversion"/>
  </si>
  <si>
    <t>（二）所有者投入和减少资本</t>
    <phoneticPr fontId="2" type="noConversion"/>
  </si>
  <si>
    <r>
      <t>2</t>
    </r>
    <r>
      <rPr>
        <sz val="10"/>
        <rFont val="宋体"/>
        <family val="3"/>
        <charset val="134"/>
      </rPr>
      <t>、其他权益工具持有者投入资本</t>
    </r>
    <phoneticPr fontId="2" type="noConversion"/>
  </si>
  <si>
    <r>
      <t>3</t>
    </r>
    <r>
      <rPr>
        <sz val="10"/>
        <rFont val="宋体"/>
        <family val="3"/>
        <charset val="134"/>
      </rPr>
      <t>、股份支付计入所有者权益的金额</t>
    </r>
    <phoneticPr fontId="2" type="noConversion"/>
  </si>
  <si>
    <r>
      <t>4</t>
    </r>
    <r>
      <rPr>
        <sz val="10"/>
        <rFont val="宋体"/>
        <family val="3"/>
        <charset val="134"/>
      </rPr>
      <t>、其他</t>
    </r>
    <phoneticPr fontId="2" type="noConversion"/>
  </si>
  <si>
    <r>
      <t>1</t>
    </r>
    <r>
      <rPr>
        <sz val="10"/>
        <rFont val="宋体"/>
        <family val="3"/>
        <charset val="134"/>
      </rPr>
      <t>、提取盈余公积</t>
    </r>
    <phoneticPr fontId="2" type="noConversion"/>
  </si>
  <si>
    <t>（四）所有者权益内部结转</t>
    <phoneticPr fontId="2" type="noConversion"/>
  </si>
  <si>
    <r>
      <t>3</t>
    </r>
    <r>
      <rPr>
        <sz val="10"/>
        <rFont val="宋体"/>
        <family val="3"/>
        <charset val="134"/>
      </rPr>
      <t>、盈余公积弥补亏损</t>
    </r>
    <phoneticPr fontId="2" type="noConversion"/>
  </si>
  <si>
    <r>
      <t>4</t>
    </r>
    <r>
      <rPr>
        <sz val="10"/>
        <rFont val="宋体"/>
        <family val="3"/>
        <charset val="134"/>
      </rPr>
      <t>、设定受益计划变动额结转留存收益</t>
    </r>
    <phoneticPr fontId="2" type="noConversion"/>
  </si>
  <si>
    <r>
      <t>1</t>
    </r>
    <r>
      <rPr>
        <sz val="10"/>
        <rFont val="宋体"/>
        <family val="3"/>
        <charset val="134"/>
      </rPr>
      <t>、本期提取</t>
    </r>
    <phoneticPr fontId="2" type="noConversion"/>
  </si>
  <si>
    <r>
      <t>2</t>
    </r>
    <r>
      <rPr>
        <sz val="10"/>
        <rFont val="宋体"/>
        <family val="3"/>
        <charset val="134"/>
      </rPr>
      <t>、本期使用</t>
    </r>
    <phoneticPr fontId="2" type="noConversion"/>
  </si>
  <si>
    <r>
      <rPr>
        <b/>
        <sz val="10"/>
        <rFont val="宋体"/>
        <family val="3"/>
        <charset val="134"/>
      </rPr>
      <t>上年数</t>
    </r>
    <phoneticPr fontId="2" type="noConversion"/>
  </si>
  <si>
    <t>结算备付金</t>
  </si>
  <si>
    <t xml:space="preserve">    结算备付金</t>
    <phoneticPr fontId="2" type="noConversion"/>
  </si>
  <si>
    <t xml:space="preserve">    拆出资金</t>
    <phoneticPr fontId="2" type="noConversion"/>
  </si>
  <si>
    <t xml:space="preserve">    衍生金融资产</t>
    <phoneticPr fontId="2" type="noConversion"/>
  </si>
  <si>
    <t xml:space="preserve">    应收保费</t>
    <phoneticPr fontId="2" type="noConversion"/>
  </si>
  <si>
    <t xml:space="preserve">    应收分保账款</t>
    <phoneticPr fontId="2" type="noConversion"/>
  </si>
  <si>
    <t xml:space="preserve">    应收分保合同准备金</t>
    <phoneticPr fontId="2" type="noConversion"/>
  </si>
  <si>
    <t xml:space="preserve">    买入返售金融资产</t>
    <phoneticPr fontId="2" type="noConversion"/>
  </si>
  <si>
    <t xml:space="preserve">    持有待售资产</t>
    <phoneticPr fontId="2" type="noConversion"/>
  </si>
  <si>
    <t xml:space="preserve">    向中央银行借款</t>
    <phoneticPr fontId="2" type="noConversion"/>
  </si>
  <si>
    <t xml:space="preserve">    吸收存款及同业存放</t>
    <phoneticPr fontId="2" type="noConversion"/>
  </si>
  <si>
    <t xml:space="preserve">    拆入资金</t>
    <phoneticPr fontId="2" type="noConversion"/>
  </si>
  <si>
    <t xml:space="preserve">    衍生金融负债</t>
    <phoneticPr fontId="2" type="noConversion"/>
  </si>
  <si>
    <t xml:space="preserve">    卖出回购金融资产款</t>
    <phoneticPr fontId="2" type="noConversion"/>
  </si>
  <si>
    <t xml:space="preserve">    应付分保账款</t>
    <phoneticPr fontId="2" type="noConversion"/>
  </si>
  <si>
    <t xml:space="preserve">    代理买卖证券款</t>
    <phoneticPr fontId="2" type="noConversion"/>
  </si>
  <si>
    <t xml:space="preserve">    代理承销证券款</t>
    <phoneticPr fontId="2" type="noConversion"/>
  </si>
  <si>
    <t xml:space="preserve">    持有待售负债</t>
    <phoneticPr fontId="2" type="noConversion"/>
  </si>
  <si>
    <t>拆出资金</t>
  </si>
  <si>
    <t>应收保费</t>
  </si>
  <si>
    <t>应收分保账款</t>
  </si>
  <si>
    <t>应收分保合同准备金</t>
  </si>
  <si>
    <t>买入返售金融资产</t>
  </si>
  <si>
    <t>持有待售资产</t>
  </si>
  <si>
    <t>向中央银行借款</t>
  </si>
  <si>
    <t>吸收存款及同业存放</t>
  </si>
  <si>
    <t>拆入资金</t>
  </si>
  <si>
    <t>衍生金融负债</t>
  </si>
  <si>
    <t>卖出回购金融资产款</t>
  </si>
  <si>
    <t>应付手续费及佣金</t>
  </si>
  <si>
    <t>应付分保账款</t>
  </si>
  <si>
    <t>保险合同准备金</t>
  </si>
  <si>
    <t>代理买卖证券款</t>
  </si>
  <si>
    <t>代理承销证券款</t>
  </si>
  <si>
    <t>持有待售负债</t>
  </si>
  <si>
    <t>其中：营业收入</t>
    <phoneticPr fontId="2" type="noConversion"/>
  </si>
  <si>
    <t>其中：营业成本</t>
    <phoneticPr fontId="2" type="noConversion"/>
  </si>
  <si>
    <t xml:space="preserve">         利息收入</t>
    <phoneticPr fontId="2" type="noConversion"/>
  </si>
  <si>
    <t>营业收入</t>
  </si>
  <si>
    <t>营业成本</t>
  </si>
  <si>
    <t>营业外收入</t>
  </si>
  <si>
    <t>营业外支出</t>
  </si>
  <si>
    <t>发放委托贷款及垫款</t>
  </si>
  <si>
    <r>
      <t xml:space="preserve">  </t>
    </r>
    <r>
      <rPr>
        <sz val="10"/>
        <rFont val="宋体"/>
        <family val="3"/>
        <charset val="134"/>
      </rPr>
      <t>实收资本（或股本）</t>
    </r>
    <phoneticPr fontId="13" type="noConversion"/>
  </si>
  <si>
    <t>少数股东损益</t>
  </si>
  <si>
    <t xml:space="preserve">    发放委托贷款及垫款</t>
    <phoneticPr fontId="2" type="noConversion"/>
  </si>
  <si>
    <t>年初未分配利润</t>
  </si>
  <si>
    <t>验证资产负债</t>
    <phoneticPr fontId="2" type="noConversion"/>
  </si>
  <si>
    <t>验证利润</t>
    <phoneticPr fontId="1" type="noConversion"/>
  </si>
  <si>
    <t>验证：</t>
    <phoneticPr fontId="1" type="noConversion"/>
  </si>
  <si>
    <t>合计未审数</t>
    <phoneticPr fontId="2" type="noConversion"/>
  </si>
  <si>
    <t>合计审定数</t>
    <phoneticPr fontId="2" type="noConversion"/>
  </si>
  <si>
    <t>持股比例</t>
    <phoneticPr fontId="1" type="noConversion"/>
  </si>
  <si>
    <t>长投原值</t>
    <phoneticPr fontId="1" type="noConversion"/>
  </si>
  <si>
    <t>净资产</t>
    <phoneticPr fontId="1" type="noConversion"/>
  </si>
  <si>
    <t>净利润</t>
    <phoneticPr fontId="1" type="noConversion"/>
  </si>
  <si>
    <t>少数股东权益</t>
    <phoneticPr fontId="1" type="noConversion"/>
  </si>
  <si>
    <t>少数股东损益</t>
    <phoneticPr fontId="1" type="noConversion"/>
  </si>
  <si>
    <t>应收票据</t>
    <phoneticPr fontId="1" type="noConversion"/>
  </si>
  <si>
    <t>应付票据</t>
    <phoneticPr fontId="1" type="noConversion"/>
  </si>
  <si>
    <t>应收账款</t>
    <phoneticPr fontId="13" type="noConversion"/>
  </si>
  <si>
    <t>应付账款</t>
    <phoneticPr fontId="2" type="noConversion"/>
  </si>
  <si>
    <t xml:space="preserve">    应收票据</t>
    <phoneticPr fontId="2" type="noConversion"/>
  </si>
  <si>
    <t xml:space="preserve">    应收账款</t>
    <phoneticPr fontId="2" type="noConversion"/>
  </si>
  <si>
    <t xml:space="preserve">        减：应收账款坏账准备</t>
    <phoneticPr fontId="2" type="noConversion"/>
  </si>
  <si>
    <t xml:space="preserve">    应付票据</t>
    <phoneticPr fontId="2" type="noConversion"/>
  </si>
  <si>
    <t xml:space="preserve">    应付账款</t>
    <phoneticPr fontId="2" type="noConversion"/>
  </si>
  <si>
    <t>未分配利润</t>
    <phoneticPr fontId="2" type="noConversion"/>
  </si>
  <si>
    <t xml:space="preserve">    应收账款净额</t>
    <phoneticPr fontId="2" type="noConversion"/>
  </si>
  <si>
    <t>现金流量表项目</t>
  </si>
  <si>
    <t>一、经营活动产生的现金流量</t>
  </si>
  <si>
    <t>销售商品、提供劳务收到的现金</t>
  </si>
  <si>
    <t>收到的税费返还</t>
  </si>
  <si>
    <t>现金流入小计</t>
  </si>
  <si>
    <t>购买商品、接受劳务支付的现金</t>
  </si>
  <si>
    <t>支付给职工以及职工支付的现金</t>
  </si>
  <si>
    <t>支付的各项税费</t>
  </si>
  <si>
    <t>支付其他与经营活动有关的现金</t>
  </si>
  <si>
    <t>现金流出小计</t>
  </si>
  <si>
    <t>经营活动产生的现金流量净额</t>
  </si>
  <si>
    <t>二、投资活动产生的现金流量</t>
  </si>
  <si>
    <t>收回投资所收到的现金</t>
  </si>
  <si>
    <t>取得投资收益所收到的现金</t>
  </si>
  <si>
    <t>处置固定资产等长期资产现金净额</t>
  </si>
  <si>
    <t>处置子公司收回的现金净额</t>
  </si>
  <si>
    <t>收到的其他与投资活动有关的现金</t>
  </si>
  <si>
    <t>购建固定资产等长期资产的现金</t>
  </si>
  <si>
    <t>投资所支付的现金</t>
  </si>
  <si>
    <t>取得子公司支付的现金净额</t>
  </si>
  <si>
    <t>支付的其他与投资活动相关的现金</t>
  </si>
  <si>
    <t>投资活动产生的现金流量净额</t>
  </si>
  <si>
    <t>三、筹资活动产生的现金流量</t>
  </si>
  <si>
    <t>吸收投资所收到的现金</t>
  </si>
  <si>
    <t>取得借款所收到的现金</t>
  </si>
  <si>
    <t>收到的其他与筹资活动有关的现金</t>
  </si>
  <si>
    <t>偿还债务所支付的现金</t>
  </si>
  <si>
    <t>分配股利、利润所支付的现金</t>
  </si>
  <si>
    <t>支付的其他与筹资活动有关的现金</t>
  </si>
  <si>
    <t>筹资活动产生的现金流量净额</t>
  </si>
  <si>
    <t>四汇率变动对现金的影响</t>
  </si>
  <si>
    <t>加：期初现金及现金等价物余额</t>
  </si>
  <si>
    <t>期末现金及现金等价物余额</t>
  </si>
  <si>
    <t>1、净利润调节为经营现金流</t>
  </si>
  <si>
    <t xml:space="preserve">        无形资产摊销</t>
  </si>
  <si>
    <t xml:space="preserve">        长期待摊费用摊销</t>
  </si>
  <si>
    <t xml:space="preserve">        资产处置损失</t>
  </si>
  <si>
    <t xml:space="preserve">        固定资产报废损失</t>
  </si>
  <si>
    <t xml:space="preserve">        财务费用</t>
  </si>
  <si>
    <t xml:space="preserve">        公允价值变动损失</t>
  </si>
  <si>
    <t xml:space="preserve">        投资损失</t>
  </si>
  <si>
    <t xml:space="preserve">        递延所得税资产减少</t>
  </si>
  <si>
    <t xml:space="preserve">        递延所得税负债增加</t>
  </si>
  <si>
    <t xml:space="preserve">        存货的减少</t>
  </si>
  <si>
    <t xml:space="preserve">        经营性应收项目的减少</t>
  </si>
  <si>
    <t xml:space="preserve">        经营性应付项目的增加</t>
  </si>
  <si>
    <t xml:space="preserve">        其他</t>
  </si>
  <si>
    <t xml:space="preserve">    经营活动产生的现金流量净额</t>
  </si>
  <si>
    <t>差异</t>
  </si>
  <si>
    <t>2、 不涉及现金的重要项目</t>
  </si>
  <si>
    <t xml:space="preserve">     债务转为资本</t>
  </si>
  <si>
    <t xml:space="preserve">     一年内到期的可转换公司债券</t>
  </si>
  <si>
    <t xml:space="preserve">     融资租赁固定资产</t>
  </si>
  <si>
    <t xml:space="preserve">     应收票据背书</t>
  </si>
  <si>
    <t xml:space="preserve">     现金表差异调节项</t>
  </si>
  <si>
    <t>3、 现金和现金等价物净增加</t>
  </si>
  <si>
    <t xml:space="preserve">        现金的期末余额</t>
  </si>
  <si>
    <t xml:space="preserve">        减：现金的期初余额</t>
  </si>
  <si>
    <t xml:space="preserve">        加：现金等价物的期末余额</t>
  </si>
  <si>
    <t xml:space="preserve">        减：现金等价物的期初余额</t>
  </si>
  <si>
    <t xml:space="preserve">    现金及现金等价物净增加额</t>
  </si>
  <si>
    <t xml:space="preserve">  销售商品、提供劳务收到的现金</t>
  </si>
  <si>
    <t xml:space="preserve">  收到的税费返还</t>
  </si>
  <si>
    <t xml:space="preserve">  购买商品、接受劳务支付的现金</t>
  </si>
  <si>
    <t xml:space="preserve">  支付给职工以及职工支付的现金</t>
  </si>
  <si>
    <t xml:space="preserve">  支付的各项税费</t>
  </si>
  <si>
    <t xml:space="preserve">  支付其他与经营活动有关的现金</t>
  </si>
  <si>
    <t xml:space="preserve">  收回投资所收到的现金</t>
  </si>
  <si>
    <t xml:space="preserve">  取得投资收益所收到的现金</t>
  </si>
  <si>
    <t xml:space="preserve">  处置固定资产等长期资产现金净额</t>
  </si>
  <si>
    <t xml:space="preserve">  处置子公司收回的现金净额</t>
  </si>
  <si>
    <t xml:space="preserve">  收到的其他与投资活动有关的现金</t>
  </si>
  <si>
    <t xml:space="preserve">  购建固定资产等长期资产的现金</t>
  </si>
  <si>
    <t xml:space="preserve">  投资所支付的现金</t>
  </si>
  <si>
    <t xml:space="preserve">  取得子公司支付的现金净额</t>
  </si>
  <si>
    <t xml:space="preserve">  支付的其他与投资活动相关的现金</t>
  </si>
  <si>
    <t xml:space="preserve">  吸收投资所收到的现金</t>
  </si>
  <si>
    <t xml:space="preserve">  取得借款所收到的现金</t>
  </si>
  <si>
    <t xml:space="preserve">  收到的其他与筹资活动有关的现金</t>
  </si>
  <si>
    <t xml:space="preserve">  偿还债务所支付的现金</t>
  </si>
  <si>
    <t xml:space="preserve">  支付的其他与筹资活动有关的现金</t>
  </si>
  <si>
    <t xml:space="preserve">  四汇率变动对现金的影响</t>
  </si>
  <si>
    <t xml:space="preserve">  加：期初现金及现金等价物余额</t>
  </si>
  <si>
    <t>现金及现金等价物净增加额</t>
    <phoneticPr fontId="2" type="noConversion"/>
  </si>
  <si>
    <t>净利润</t>
  </si>
  <si>
    <t xml:space="preserve">        净利润</t>
    <phoneticPr fontId="2" type="noConversion"/>
  </si>
  <si>
    <t>固定资产折旧</t>
  </si>
  <si>
    <t>无形资产摊销</t>
  </si>
  <si>
    <t>长期待摊费用摊销</t>
  </si>
  <si>
    <t>资产处置损失</t>
  </si>
  <si>
    <t>固定资产报废损失</t>
  </si>
  <si>
    <t>公允价值变动损失</t>
  </si>
  <si>
    <t>投资损失</t>
  </si>
  <si>
    <t>递延所得税资产减少</t>
  </si>
  <si>
    <t>递延所得税负债增加</t>
  </si>
  <si>
    <t>存货的减少</t>
  </si>
  <si>
    <t>经营性应收项目的减少</t>
  </si>
  <si>
    <t>经营性应付项目的增加</t>
  </si>
  <si>
    <t>其他</t>
  </si>
  <si>
    <t>现金流量表调整抵消分录</t>
    <phoneticPr fontId="1" type="noConversion"/>
  </si>
  <si>
    <t>资产负债表、利润表合并抵消</t>
    <phoneticPr fontId="1" type="noConversion"/>
  </si>
  <si>
    <t>现金及现金等价物净增加额：</t>
  </si>
  <si>
    <t>验证：</t>
    <phoneticPr fontId="37" type="noConversion"/>
  </si>
  <si>
    <t>一、直接法</t>
  </si>
  <si>
    <r>
      <t>现金等价物</t>
    </r>
    <r>
      <rPr>
        <sz val="10"/>
        <rFont val="宋体"/>
        <family val="3"/>
        <charset val="134"/>
      </rPr>
      <t>，是指企业持有的期限短（3个月内至期）、流动性强、易于转换为已知金额现金、价值变动风险很小的投资。（特点：期限短；流动性强；易于转换为已知金额的现金；价值变动风险很小）</t>
    </r>
  </si>
  <si>
    <t>经营活动产生的现金流量</t>
  </si>
  <si>
    <t>投资活动产生的现金</t>
  </si>
  <si>
    <t>筹资活动产生的现金</t>
  </si>
  <si>
    <t>会计科目名称</t>
  </si>
  <si>
    <t>报表变动金额</t>
  </si>
  <si>
    <t>现金流量项目分项合计</t>
  </si>
  <si>
    <t>不影响现金流项目</t>
  </si>
  <si>
    <t>经营活动现金流入</t>
  </si>
  <si>
    <t>经营活动现金流出</t>
  </si>
  <si>
    <t>经济活动现金项目</t>
  </si>
  <si>
    <t>投资活动现金流入</t>
  </si>
  <si>
    <t>投资活动现金流出</t>
  </si>
  <si>
    <t>投资活动现金项目</t>
  </si>
  <si>
    <t>筹资活动现金流入</t>
  </si>
  <si>
    <t>筹资活动现金流出</t>
  </si>
  <si>
    <t>筹资活动现金项目</t>
  </si>
  <si>
    <t>资产减值准备</t>
  </si>
  <si>
    <t>可供出售公允价值变动</t>
  </si>
  <si>
    <t>预提费用(预计负债)</t>
  </si>
  <si>
    <t>其他不影响现金流项目</t>
  </si>
  <si>
    <t>支付给职工以及为职工支付的现金</t>
  </si>
  <si>
    <t>取得投资收益所收到的现金</t>
    <phoneticPr fontId="37" type="noConversion"/>
  </si>
  <si>
    <t>处置固定资产、无形资产和其它长期资产而收回的现金净额</t>
  </si>
  <si>
    <t>处置子公司及其他营业单位收到的现金净额</t>
  </si>
  <si>
    <t>取得子公司及其他营业单位支付的现金净额</t>
  </si>
  <si>
    <t>支付其他与投资活动有关的现金</t>
  </si>
  <si>
    <t>借款所收到的现金</t>
  </si>
  <si>
    <t>分配股利、利润或偿付利息所支付的现金</t>
  </si>
  <si>
    <t>汇率变动对现金的影响</t>
  </si>
  <si>
    <r>
      <t>资</t>
    </r>
    <r>
      <rPr>
        <b/>
        <sz val="10"/>
        <color indexed="8"/>
        <rFont val="Times New Roman"/>
        <family val="1"/>
      </rPr>
      <t xml:space="preserve">  </t>
    </r>
    <r>
      <rPr>
        <b/>
        <sz val="10"/>
        <color indexed="8"/>
        <rFont val="宋体"/>
        <family val="3"/>
        <charset val="134"/>
      </rPr>
      <t>产</t>
    </r>
  </si>
  <si>
    <t>报表平衡</t>
    <phoneticPr fontId="37" type="noConversion"/>
  </si>
  <si>
    <r>
      <t xml:space="preserve"> </t>
    </r>
    <r>
      <rPr>
        <sz val="10"/>
        <color indexed="8"/>
        <rFont val="宋体"/>
        <family val="3"/>
        <charset val="134"/>
      </rPr>
      <t>流动资产：</t>
    </r>
  </si>
  <si>
    <r>
      <t xml:space="preserve"> </t>
    </r>
    <r>
      <rPr>
        <sz val="10"/>
        <rFont val="宋体"/>
        <family val="3"/>
        <charset val="134"/>
      </rPr>
      <t>货币资金</t>
    </r>
  </si>
  <si>
    <r>
      <t xml:space="preserve"> </t>
    </r>
    <r>
      <rPr>
        <sz val="10"/>
        <color indexed="8"/>
        <rFont val="宋体"/>
        <family val="3"/>
        <charset val="134"/>
      </rPr>
      <t>交易性金融资产</t>
    </r>
  </si>
  <si>
    <r>
      <t xml:space="preserve"> </t>
    </r>
    <r>
      <rPr>
        <sz val="10"/>
        <color indexed="8"/>
        <rFont val="宋体"/>
        <family val="3"/>
        <charset val="134"/>
      </rPr>
      <t>应收票据</t>
    </r>
  </si>
  <si>
    <r>
      <t xml:space="preserve"> </t>
    </r>
    <r>
      <rPr>
        <sz val="10"/>
        <color indexed="8"/>
        <rFont val="宋体"/>
        <family val="3"/>
        <charset val="134"/>
      </rPr>
      <t>应收账款</t>
    </r>
  </si>
  <si>
    <r>
      <t xml:space="preserve"> </t>
    </r>
    <r>
      <rPr>
        <sz val="10"/>
        <color indexed="8"/>
        <rFont val="宋体"/>
        <family val="3"/>
        <charset val="134"/>
      </rPr>
      <t>预付款项</t>
    </r>
  </si>
  <si>
    <r>
      <t xml:space="preserve"> </t>
    </r>
    <r>
      <rPr>
        <sz val="10"/>
        <color indexed="8"/>
        <rFont val="宋体"/>
        <family val="3"/>
        <charset val="134"/>
      </rPr>
      <t>其他应收款</t>
    </r>
  </si>
  <si>
    <r>
      <t xml:space="preserve"> </t>
    </r>
    <r>
      <rPr>
        <sz val="10"/>
        <color indexed="8"/>
        <rFont val="宋体"/>
        <family val="3"/>
        <charset val="134"/>
      </rPr>
      <t>存货</t>
    </r>
  </si>
  <si>
    <r>
      <t xml:space="preserve"> </t>
    </r>
    <r>
      <rPr>
        <sz val="10"/>
        <color indexed="8"/>
        <rFont val="宋体"/>
        <family val="3"/>
        <charset val="134"/>
      </rPr>
      <t>一年内到期的非流动资产</t>
    </r>
  </si>
  <si>
    <r>
      <t xml:space="preserve"> </t>
    </r>
    <r>
      <rPr>
        <sz val="10"/>
        <color indexed="8"/>
        <rFont val="宋体"/>
        <family val="3"/>
        <charset val="134"/>
      </rPr>
      <t>其他流动资产</t>
    </r>
  </si>
  <si>
    <r>
      <t xml:space="preserve"> </t>
    </r>
    <r>
      <rPr>
        <sz val="10"/>
        <color indexed="8"/>
        <rFont val="宋体"/>
        <family val="3"/>
        <charset val="134"/>
      </rPr>
      <t>非流动资产：</t>
    </r>
  </si>
  <si>
    <r>
      <t xml:space="preserve"> </t>
    </r>
    <r>
      <rPr>
        <sz val="10"/>
        <color indexed="8"/>
        <rFont val="宋体"/>
        <family val="3"/>
        <charset val="134"/>
      </rPr>
      <t>长期应收款</t>
    </r>
  </si>
  <si>
    <r>
      <t xml:space="preserve"> </t>
    </r>
    <r>
      <rPr>
        <sz val="10"/>
        <color indexed="8"/>
        <rFont val="宋体"/>
        <family val="3"/>
        <charset val="134"/>
      </rPr>
      <t>长期股权投资</t>
    </r>
  </si>
  <si>
    <r>
      <t xml:space="preserve"> </t>
    </r>
    <r>
      <rPr>
        <sz val="10"/>
        <color indexed="8"/>
        <rFont val="宋体"/>
        <family val="3"/>
        <charset val="134"/>
      </rPr>
      <t>投资性房地产</t>
    </r>
  </si>
  <si>
    <r>
      <t xml:space="preserve"> </t>
    </r>
    <r>
      <rPr>
        <sz val="10"/>
        <color indexed="8"/>
        <rFont val="宋体"/>
        <family val="3"/>
        <charset val="134"/>
      </rPr>
      <t>固定资产</t>
    </r>
  </si>
  <si>
    <r>
      <t xml:space="preserve"> </t>
    </r>
    <r>
      <rPr>
        <sz val="10"/>
        <color indexed="8"/>
        <rFont val="宋体"/>
        <family val="3"/>
        <charset val="134"/>
      </rPr>
      <t>在建工程</t>
    </r>
  </si>
  <si>
    <r>
      <t xml:space="preserve"> </t>
    </r>
    <r>
      <rPr>
        <sz val="10"/>
        <color indexed="8"/>
        <rFont val="宋体"/>
        <family val="3"/>
        <charset val="134"/>
      </rPr>
      <t>工程物资</t>
    </r>
  </si>
  <si>
    <r>
      <t xml:space="preserve"> </t>
    </r>
    <r>
      <rPr>
        <sz val="10"/>
        <color indexed="8"/>
        <rFont val="宋体"/>
        <family val="3"/>
        <charset val="134"/>
      </rPr>
      <t>固定资产清理</t>
    </r>
  </si>
  <si>
    <r>
      <t xml:space="preserve"> </t>
    </r>
    <r>
      <rPr>
        <sz val="10"/>
        <color indexed="8"/>
        <rFont val="宋体"/>
        <family val="3"/>
        <charset val="134"/>
      </rPr>
      <t>生产性生物资产</t>
    </r>
  </si>
  <si>
    <r>
      <t xml:space="preserve"> </t>
    </r>
    <r>
      <rPr>
        <sz val="10"/>
        <color indexed="8"/>
        <rFont val="宋体"/>
        <family val="3"/>
        <charset val="134"/>
      </rPr>
      <t>油气资产</t>
    </r>
  </si>
  <si>
    <r>
      <t xml:space="preserve"> </t>
    </r>
    <r>
      <rPr>
        <sz val="10"/>
        <color indexed="8"/>
        <rFont val="宋体"/>
        <family val="3"/>
        <charset val="134"/>
      </rPr>
      <t>无形资产</t>
    </r>
  </si>
  <si>
    <r>
      <t xml:space="preserve"> </t>
    </r>
    <r>
      <rPr>
        <sz val="10"/>
        <color indexed="8"/>
        <rFont val="宋体"/>
        <family val="3"/>
        <charset val="134"/>
      </rPr>
      <t>开发支出</t>
    </r>
  </si>
  <si>
    <r>
      <t xml:space="preserve"> </t>
    </r>
    <r>
      <rPr>
        <sz val="10"/>
        <color indexed="8"/>
        <rFont val="宋体"/>
        <family val="3"/>
        <charset val="134"/>
      </rPr>
      <t>商誉</t>
    </r>
  </si>
  <si>
    <r>
      <t xml:space="preserve"> </t>
    </r>
    <r>
      <rPr>
        <sz val="10"/>
        <color indexed="8"/>
        <rFont val="宋体"/>
        <family val="3"/>
        <charset val="134"/>
      </rPr>
      <t>长期待摊费用</t>
    </r>
  </si>
  <si>
    <r>
      <t xml:space="preserve"> </t>
    </r>
    <r>
      <rPr>
        <sz val="10"/>
        <rFont val="宋体"/>
        <family val="3"/>
        <charset val="134"/>
      </rPr>
      <t>递延所得税资产</t>
    </r>
  </si>
  <si>
    <r>
      <t xml:space="preserve"> </t>
    </r>
    <r>
      <rPr>
        <sz val="10"/>
        <color indexed="8"/>
        <rFont val="宋体"/>
        <family val="3"/>
        <charset val="134"/>
      </rPr>
      <t>其他非流动资产</t>
    </r>
  </si>
  <si>
    <t>资产总计</t>
    <phoneticPr fontId="37" type="noConversion"/>
  </si>
  <si>
    <r>
      <t>负</t>
    </r>
    <r>
      <rPr>
        <b/>
        <sz val="10"/>
        <color indexed="8"/>
        <rFont val="Times New Roman"/>
        <family val="1"/>
      </rPr>
      <t xml:space="preserve">  </t>
    </r>
    <r>
      <rPr>
        <b/>
        <sz val="10"/>
        <color indexed="8"/>
        <rFont val="宋体"/>
        <family val="3"/>
        <charset val="134"/>
      </rPr>
      <t>债</t>
    </r>
  </si>
  <si>
    <r>
      <t xml:space="preserve"> </t>
    </r>
    <r>
      <rPr>
        <sz val="10"/>
        <color indexed="8"/>
        <rFont val="宋体"/>
        <family val="3"/>
        <charset val="134"/>
      </rPr>
      <t>流动负债：</t>
    </r>
  </si>
  <si>
    <r>
      <t xml:space="preserve"> </t>
    </r>
    <r>
      <rPr>
        <sz val="10"/>
        <color indexed="8"/>
        <rFont val="宋体"/>
        <family val="3"/>
        <charset val="134"/>
      </rPr>
      <t>短期借款</t>
    </r>
  </si>
  <si>
    <r>
      <t xml:space="preserve"> </t>
    </r>
    <r>
      <rPr>
        <sz val="10"/>
        <color indexed="8"/>
        <rFont val="宋体"/>
        <family val="3"/>
        <charset val="134"/>
      </rPr>
      <t>交易性金融负债</t>
    </r>
  </si>
  <si>
    <r>
      <t xml:space="preserve"> </t>
    </r>
    <r>
      <rPr>
        <sz val="10"/>
        <rFont val="宋体"/>
        <family val="3"/>
        <charset val="134"/>
      </rPr>
      <t>应付票据</t>
    </r>
  </si>
  <si>
    <r>
      <t xml:space="preserve"> </t>
    </r>
    <r>
      <rPr>
        <sz val="10"/>
        <rFont val="宋体"/>
        <family val="3"/>
        <charset val="134"/>
      </rPr>
      <t>应付账款</t>
    </r>
  </si>
  <si>
    <r>
      <t xml:space="preserve"> </t>
    </r>
    <r>
      <rPr>
        <sz val="10"/>
        <color indexed="8"/>
        <rFont val="宋体"/>
        <family val="3"/>
        <charset val="134"/>
      </rPr>
      <t>预收款项</t>
    </r>
  </si>
  <si>
    <r>
      <t xml:space="preserve"> </t>
    </r>
    <r>
      <rPr>
        <sz val="10"/>
        <color indexed="8"/>
        <rFont val="宋体"/>
        <family val="3"/>
        <charset val="134"/>
      </rPr>
      <t>应付职工薪酬</t>
    </r>
  </si>
  <si>
    <r>
      <t xml:space="preserve"> </t>
    </r>
    <r>
      <rPr>
        <sz val="10"/>
        <color indexed="8"/>
        <rFont val="宋体"/>
        <family val="3"/>
        <charset val="134"/>
      </rPr>
      <t>应交税费</t>
    </r>
  </si>
  <si>
    <r>
      <t xml:space="preserve"> </t>
    </r>
    <r>
      <rPr>
        <sz val="10"/>
        <color indexed="8"/>
        <rFont val="宋体"/>
        <family val="3"/>
        <charset val="134"/>
      </rPr>
      <t>其他应付款</t>
    </r>
  </si>
  <si>
    <r>
      <t xml:space="preserve"> </t>
    </r>
    <r>
      <rPr>
        <sz val="10"/>
        <color indexed="8"/>
        <rFont val="宋体"/>
        <family val="3"/>
        <charset val="134"/>
      </rPr>
      <t>一年内到期的非流动负债</t>
    </r>
  </si>
  <si>
    <r>
      <t xml:space="preserve"> </t>
    </r>
    <r>
      <rPr>
        <sz val="10"/>
        <color indexed="8"/>
        <rFont val="宋体"/>
        <family val="3"/>
        <charset val="134"/>
      </rPr>
      <t>其他流动负债</t>
    </r>
  </si>
  <si>
    <r>
      <t xml:space="preserve"> </t>
    </r>
    <r>
      <rPr>
        <sz val="10"/>
        <color indexed="8"/>
        <rFont val="宋体"/>
        <family val="3"/>
        <charset val="134"/>
      </rPr>
      <t>非流动负债：</t>
    </r>
  </si>
  <si>
    <r>
      <t xml:space="preserve"> </t>
    </r>
    <r>
      <rPr>
        <sz val="10"/>
        <color indexed="8"/>
        <rFont val="宋体"/>
        <family val="3"/>
        <charset val="134"/>
      </rPr>
      <t>长期借款</t>
    </r>
  </si>
  <si>
    <r>
      <t xml:space="preserve"> </t>
    </r>
    <r>
      <rPr>
        <sz val="10"/>
        <color indexed="8"/>
        <rFont val="宋体"/>
        <family val="3"/>
        <charset val="134"/>
      </rPr>
      <t>应付债券</t>
    </r>
  </si>
  <si>
    <r>
      <t xml:space="preserve"> </t>
    </r>
    <r>
      <rPr>
        <sz val="10"/>
        <color indexed="8"/>
        <rFont val="宋体"/>
        <family val="3"/>
        <charset val="134"/>
      </rPr>
      <t>长期应付款</t>
    </r>
  </si>
  <si>
    <r>
      <t xml:space="preserve"> </t>
    </r>
    <r>
      <rPr>
        <sz val="10"/>
        <color indexed="8"/>
        <rFont val="宋体"/>
        <family val="3"/>
        <charset val="134"/>
      </rPr>
      <t>预计负债</t>
    </r>
  </si>
  <si>
    <r>
      <t xml:space="preserve"> </t>
    </r>
    <r>
      <rPr>
        <sz val="10"/>
        <color indexed="8"/>
        <rFont val="宋体"/>
        <family val="3"/>
        <charset val="134"/>
      </rPr>
      <t>递延所得税负债</t>
    </r>
  </si>
  <si>
    <r>
      <t xml:space="preserve"> </t>
    </r>
    <r>
      <rPr>
        <sz val="10"/>
        <color indexed="8"/>
        <rFont val="宋体"/>
        <family val="3"/>
        <charset val="134"/>
      </rPr>
      <t>其他非流动负债</t>
    </r>
  </si>
  <si>
    <t>所有者权益</t>
  </si>
  <si>
    <r>
      <t xml:space="preserve"> </t>
    </r>
    <r>
      <rPr>
        <sz val="10"/>
        <color indexed="8"/>
        <rFont val="宋体"/>
        <family val="3"/>
        <charset val="134"/>
      </rPr>
      <t>实收资本（或股本）</t>
    </r>
  </si>
  <si>
    <r>
      <t xml:space="preserve"> </t>
    </r>
    <r>
      <rPr>
        <sz val="10"/>
        <color indexed="8"/>
        <rFont val="宋体"/>
        <family val="3"/>
        <charset val="134"/>
      </rPr>
      <t>资本公积</t>
    </r>
  </si>
  <si>
    <r>
      <t xml:space="preserve">    </t>
    </r>
    <r>
      <rPr>
        <sz val="10"/>
        <color indexed="8"/>
        <rFont val="宋体"/>
        <family val="3"/>
        <charset val="134"/>
      </rPr>
      <t>减：库存股</t>
    </r>
  </si>
  <si>
    <r>
      <t xml:space="preserve"> </t>
    </r>
    <r>
      <rPr>
        <sz val="10"/>
        <color indexed="8"/>
        <rFont val="宋体"/>
        <family val="3"/>
        <charset val="134"/>
      </rPr>
      <t>盈余公积</t>
    </r>
  </si>
  <si>
    <t>其他综合收益</t>
    <phoneticPr fontId="1" type="noConversion"/>
  </si>
  <si>
    <r>
      <t xml:space="preserve"> </t>
    </r>
    <r>
      <rPr>
        <sz val="10"/>
        <color indexed="8"/>
        <rFont val="宋体"/>
        <family val="3"/>
        <charset val="134"/>
      </rPr>
      <t>未分配利润</t>
    </r>
  </si>
  <si>
    <t>负债及所有者权益总计</t>
    <phoneticPr fontId="37" type="noConversion"/>
  </si>
  <si>
    <t>损益</t>
  </si>
  <si>
    <t>减：营业成本</t>
  </si>
  <si>
    <t>减：销售费用</t>
  </si>
  <si>
    <t>减：管理费用</t>
  </si>
  <si>
    <t>减：财务费用</t>
  </si>
  <si>
    <r>
      <t>加：公允价值变动收益（损失以</t>
    </r>
    <r>
      <rPr>
        <sz val="10"/>
        <color indexed="8"/>
        <rFont val="Times New Roman"/>
        <family val="1"/>
      </rPr>
      <t>"-"</t>
    </r>
    <r>
      <rPr>
        <sz val="10"/>
        <color indexed="8"/>
        <rFont val="宋体"/>
        <family val="3"/>
        <charset val="134"/>
      </rPr>
      <t>号填列）</t>
    </r>
  </si>
  <si>
    <r>
      <t>加：投资收益（损失以</t>
    </r>
    <r>
      <rPr>
        <sz val="10"/>
        <color indexed="8"/>
        <rFont val="Times New Roman"/>
        <family val="1"/>
      </rPr>
      <t>"-"</t>
    </r>
    <r>
      <rPr>
        <sz val="10"/>
        <color indexed="8"/>
        <rFont val="宋体"/>
        <family val="3"/>
        <charset val="134"/>
      </rPr>
      <t>号填列）</t>
    </r>
  </si>
  <si>
    <t>加：营业外收入</t>
  </si>
  <si>
    <t>减：营业外支出</t>
  </si>
  <si>
    <t xml:space="preserve">      其中：固定资产报废损失</t>
    <phoneticPr fontId="37" type="noConversion"/>
  </si>
  <si>
    <t>二、间接法</t>
  </si>
  <si>
    <t>坏账准备、存货跌价准备、投资性房地产减值准备、长期股权投资减值准备、持有持到期投资减值准备、固定资产减值准备、在建工程减值准备、工程物质减值准备、生物性资产减值准备、无形资产减值准备、商誉差值准备等。</t>
  </si>
  <si>
    <t xml:space="preserve">    固定资产、投资性房地产折旧、生产性生物资产折旧</t>
  </si>
  <si>
    <t>影响损益的固定资产、投资性房地产折旧、生产性生物资产折旧。</t>
  </si>
  <si>
    <t xml:space="preserve">    无形资产摊销</t>
  </si>
  <si>
    <t>影响损益的无形资产摊销。</t>
  </si>
  <si>
    <t xml:space="preserve">    长期待摊费用摊销</t>
  </si>
  <si>
    <t>影响损益的长期待摊费用摊销。</t>
  </si>
  <si>
    <t xml:space="preserve">    公允价值变动损失（收益以“—”号填列）</t>
  </si>
  <si>
    <t>影响到损益的企业交易性金融资产、投资性房地产公充价值变动值。</t>
  </si>
  <si>
    <t>递延所得税资产的减少使计入所得税费用的金额大于当期应交的所得税金额</t>
  </si>
  <si>
    <t xml:space="preserve">    递延所得税负债增加（减少以“—”号填列）</t>
  </si>
  <si>
    <t>递延所得税负债的增加使计入所得税费用的金额大于当期应交的所得税金额</t>
  </si>
  <si>
    <t xml:space="preserve">    财务费用（收益以“—”号填列）</t>
  </si>
  <si>
    <t xml:space="preserve">    投资损失（收益以“—”号填列）</t>
  </si>
  <si>
    <t>利润表投资收益项目金额</t>
  </si>
  <si>
    <t xml:space="preserve">    处置固定资产、无形资产和其它长期资产的损失（收益以“—”号填列）</t>
  </si>
  <si>
    <t>营业外收支、其他业务收支等科目分析填列</t>
  </si>
  <si>
    <t xml:space="preserve">    固定资产报废损失（收益以“—”号填列）</t>
  </si>
  <si>
    <t>包括盘盈、盘亏；根据营业外收支等科目分析填列</t>
  </si>
  <si>
    <t xml:space="preserve">    存货的减少（增加以“—”号填列）</t>
  </si>
  <si>
    <t>期末存货比期初减少部分</t>
  </si>
  <si>
    <t xml:space="preserve">    经营性应收项目的减少（增加以“—”号填列）</t>
  </si>
  <si>
    <r>
      <t>期末以下科目比期初减少部分（应收票据、应收账款、预付账款、</t>
    </r>
    <r>
      <rPr>
        <b/>
        <i/>
        <sz val="10"/>
        <color indexed="12"/>
        <rFont val="宋体"/>
        <family val="3"/>
        <charset val="134"/>
      </rPr>
      <t>长期应收款</t>
    </r>
    <r>
      <rPr>
        <sz val="10"/>
        <color indexed="10"/>
        <rFont val="宋体"/>
        <family val="3"/>
        <charset val="134"/>
      </rPr>
      <t>和其他应收款）</t>
    </r>
  </si>
  <si>
    <t xml:space="preserve">    经营性应付项目的增加（减少以“—”号填列）</t>
  </si>
  <si>
    <r>
      <t>期末以下科目比期初增加部分（应付票据、应付账款、预收账款、应付职工薪酬、应交税金</t>
    </r>
    <r>
      <rPr>
        <b/>
        <i/>
        <sz val="10"/>
        <color indexed="10"/>
        <rFont val="宋体"/>
        <family val="3"/>
        <charset val="134"/>
      </rPr>
      <t>、</t>
    </r>
    <r>
      <rPr>
        <b/>
        <i/>
        <sz val="10"/>
        <color indexed="12"/>
        <rFont val="宋体"/>
        <family val="3"/>
        <charset val="134"/>
      </rPr>
      <t>应付利息、长期应付款</t>
    </r>
    <r>
      <rPr>
        <sz val="10"/>
        <color indexed="10"/>
        <rFont val="宋体"/>
        <family val="3"/>
        <charset val="134"/>
      </rPr>
      <t>和其他应付款）</t>
    </r>
  </si>
  <si>
    <t xml:space="preserve">    其他</t>
  </si>
  <si>
    <t>如不平则此处不为零</t>
  </si>
  <si>
    <t xml:space="preserve">  分配股利、利润或偿付利息所支付的现金</t>
    <phoneticPr fontId="2" type="noConversion"/>
  </si>
  <si>
    <t xml:space="preserve">        固定资产、投资性房地产折旧</t>
    <phoneticPr fontId="2" type="noConversion"/>
  </si>
  <si>
    <t xml:space="preserve">        无形资产摊销</t>
    <phoneticPr fontId="2" type="noConversion"/>
  </si>
  <si>
    <r>
      <rPr>
        <sz val="11"/>
        <color theme="1"/>
        <rFont val="宋体"/>
        <family val="3"/>
        <charset val="134"/>
      </rPr>
      <t>验证资产负债</t>
    </r>
    <phoneticPr fontId="2" type="noConversion"/>
  </si>
  <si>
    <r>
      <rPr>
        <sz val="11"/>
        <color theme="1"/>
        <rFont val="宋体"/>
        <family val="3"/>
        <charset val="134"/>
      </rPr>
      <t>验证利润</t>
    </r>
    <phoneticPr fontId="2" type="noConversion"/>
  </si>
  <si>
    <t>所有者权益变动表</t>
    <phoneticPr fontId="2" type="noConversion"/>
  </si>
  <si>
    <t>现金流量表</t>
    <phoneticPr fontId="2" type="noConversion"/>
  </si>
  <si>
    <t>利润表</t>
    <phoneticPr fontId="13" type="noConversion"/>
  </si>
  <si>
    <t>资产负债表（续）</t>
    <phoneticPr fontId="13" type="noConversion"/>
  </si>
  <si>
    <t>资产负债表</t>
    <phoneticPr fontId="13" type="noConversion"/>
  </si>
  <si>
    <r>
      <rPr>
        <b/>
        <sz val="10"/>
        <rFont val="宋体"/>
        <family val="3"/>
        <charset val="134"/>
      </rPr>
      <t>本年数</t>
    </r>
    <phoneticPr fontId="2" type="noConversion"/>
  </si>
  <si>
    <r>
      <rPr>
        <b/>
        <sz val="10"/>
        <rFont val="宋体"/>
        <family val="3"/>
        <charset val="134"/>
      </rPr>
      <t>项</t>
    </r>
    <r>
      <rPr>
        <b/>
        <sz val="10"/>
        <rFont val="Arial"/>
        <family val="2"/>
      </rPr>
      <t xml:space="preserve">          </t>
    </r>
    <r>
      <rPr>
        <b/>
        <sz val="10"/>
        <rFont val="宋体"/>
        <family val="3"/>
        <charset val="134"/>
      </rPr>
      <t>目</t>
    </r>
    <phoneticPr fontId="2" type="noConversion"/>
  </si>
  <si>
    <t>其他权益工具</t>
    <phoneticPr fontId="2" type="noConversion"/>
  </si>
  <si>
    <t>其他综合收益</t>
    <phoneticPr fontId="2" type="noConversion"/>
  </si>
  <si>
    <t>专项储备</t>
    <phoneticPr fontId="2" type="noConversion"/>
  </si>
  <si>
    <t>其他</t>
    <phoneticPr fontId="2" type="noConversion"/>
  </si>
  <si>
    <t>优先股</t>
    <phoneticPr fontId="2" type="noConversion"/>
  </si>
  <si>
    <t>永续债</t>
    <phoneticPr fontId="2" type="noConversion"/>
  </si>
  <si>
    <r>
      <t xml:space="preserve">           </t>
    </r>
    <r>
      <rPr>
        <sz val="10"/>
        <rFont val="宋体"/>
        <family val="3"/>
        <charset val="134"/>
      </rPr>
      <t>前期差错更正</t>
    </r>
    <phoneticPr fontId="2" type="noConversion"/>
  </si>
  <si>
    <r>
      <t xml:space="preserve">           </t>
    </r>
    <r>
      <rPr>
        <sz val="10"/>
        <rFont val="宋体"/>
        <family val="3"/>
        <charset val="134"/>
      </rPr>
      <t>其他</t>
    </r>
    <phoneticPr fontId="2" type="noConversion"/>
  </si>
  <si>
    <r>
      <rPr>
        <b/>
        <sz val="10"/>
        <rFont val="宋体"/>
        <family val="3"/>
        <charset val="134"/>
      </rPr>
      <t>三、本期增减变动金额（减少以</t>
    </r>
    <r>
      <rPr>
        <b/>
        <sz val="10"/>
        <rFont val="Arial"/>
        <family val="2"/>
      </rPr>
      <t>“</t>
    </r>
    <r>
      <rPr>
        <b/>
        <sz val="10"/>
        <rFont val="宋体"/>
        <family val="3"/>
        <charset val="134"/>
      </rPr>
      <t>－</t>
    </r>
    <r>
      <rPr>
        <b/>
        <sz val="10"/>
        <rFont val="Arial"/>
        <family val="2"/>
      </rPr>
      <t>”</t>
    </r>
    <r>
      <rPr>
        <b/>
        <sz val="10"/>
        <rFont val="宋体"/>
        <family val="3"/>
        <charset val="134"/>
      </rPr>
      <t>号填列）</t>
    </r>
    <phoneticPr fontId="2" type="noConversion"/>
  </si>
  <si>
    <t>（一）综合收益总额</t>
    <phoneticPr fontId="2" type="noConversion"/>
  </si>
  <si>
    <r>
      <t>1</t>
    </r>
    <r>
      <rPr>
        <sz val="10"/>
        <rFont val="宋体"/>
        <family val="3"/>
        <charset val="134"/>
      </rPr>
      <t>、所有者投入的普通股</t>
    </r>
    <phoneticPr fontId="2" type="noConversion"/>
  </si>
  <si>
    <t>（三）利润分配</t>
    <phoneticPr fontId="2" type="noConversion"/>
  </si>
  <si>
    <r>
      <t>2</t>
    </r>
    <r>
      <rPr>
        <sz val="10"/>
        <rFont val="宋体"/>
        <family val="3"/>
        <charset val="134"/>
      </rPr>
      <t>、对所有者（或股东）的分配</t>
    </r>
    <phoneticPr fontId="2" type="noConversion"/>
  </si>
  <si>
    <r>
      <t>3</t>
    </r>
    <r>
      <rPr>
        <sz val="10"/>
        <rFont val="宋体"/>
        <family val="3"/>
        <charset val="134"/>
      </rPr>
      <t>、其他</t>
    </r>
    <phoneticPr fontId="2" type="noConversion"/>
  </si>
  <si>
    <r>
      <t>1</t>
    </r>
    <r>
      <rPr>
        <sz val="10"/>
        <rFont val="宋体"/>
        <family val="3"/>
        <charset val="134"/>
      </rPr>
      <t>、资本公积转增资本</t>
    </r>
    <r>
      <rPr>
        <sz val="10"/>
        <rFont val="Arial"/>
        <family val="2"/>
      </rPr>
      <t>(</t>
    </r>
    <r>
      <rPr>
        <sz val="10"/>
        <rFont val="宋体"/>
        <family val="3"/>
        <charset val="134"/>
      </rPr>
      <t>或股本</t>
    </r>
    <r>
      <rPr>
        <sz val="10"/>
        <rFont val="Arial"/>
        <family val="2"/>
      </rPr>
      <t>)</t>
    </r>
    <phoneticPr fontId="2" type="noConversion"/>
  </si>
  <si>
    <r>
      <t>2</t>
    </r>
    <r>
      <rPr>
        <sz val="10"/>
        <rFont val="宋体"/>
        <family val="3"/>
        <charset val="134"/>
      </rPr>
      <t>、盈余公积转增资本</t>
    </r>
    <r>
      <rPr>
        <sz val="10"/>
        <rFont val="Arial"/>
        <family val="2"/>
      </rPr>
      <t>(</t>
    </r>
    <r>
      <rPr>
        <sz val="10"/>
        <rFont val="宋体"/>
        <family val="3"/>
        <charset val="134"/>
      </rPr>
      <t>或股本</t>
    </r>
    <r>
      <rPr>
        <sz val="10"/>
        <rFont val="Arial"/>
        <family val="2"/>
      </rPr>
      <t>)</t>
    </r>
    <phoneticPr fontId="2" type="noConversion"/>
  </si>
  <si>
    <r>
      <t>5</t>
    </r>
    <r>
      <rPr>
        <sz val="10"/>
        <rFont val="宋体"/>
        <family val="3"/>
        <charset val="134"/>
      </rPr>
      <t>、其他综合收</t>
    </r>
    <r>
      <rPr>
        <sz val="10"/>
        <rFont val="宋体"/>
        <family val="3"/>
        <charset val="134"/>
      </rPr>
      <t>益结转留存收</t>
    </r>
    <r>
      <rPr>
        <sz val="10"/>
        <rFont val="Arial"/>
        <family val="2"/>
      </rPr>
      <t xml:space="preserve"> </t>
    </r>
    <r>
      <rPr>
        <sz val="10"/>
        <rFont val="宋体"/>
        <family val="3"/>
        <charset val="134"/>
      </rPr>
      <t>益</t>
    </r>
    <phoneticPr fontId="2" type="noConversion"/>
  </si>
  <si>
    <t>6、其他</t>
    <phoneticPr fontId="2" type="noConversion"/>
  </si>
  <si>
    <t>（五）专项储备</t>
    <phoneticPr fontId="2" type="noConversion"/>
  </si>
  <si>
    <t>（六）其他</t>
    <phoneticPr fontId="2" type="noConversion"/>
  </si>
  <si>
    <r>
      <rPr>
        <b/>
        <sz val="10"/>
        <rFont val="宋体"/>
        <family val="3"/>
        <charset val="134"/>
      </rPr>
      <t>四、本期期末余额</t>
    </r>
    <phoneticPr fontId="2" type="noConversion"/>
  </si>
  <si>
    <r>
      <rPr>
        <b/>
        <sz val="10"/>
        <rFont val="宋体"/>
        <family val="3"/>
        <charset val="134"/>
      </rPr>
      <t>法定代表人：</t>
    </r>
    <r>
      <rPr>
        <b/>
        <sz val="10"/>
        <rFont val="Arial"/>
        <family val="2"/>
      </rPr>
      <t xml:space="preserve">                                                                                                  </t>
    </r>
    <r>
      <rPr>
        <b/>
        <sz val="10"/>
        <rFont val="宋体"/>
        <family val="3"/>
        <charset val="134"/>
      </rPr>
      <t>主管会计工作负责人：</t>
    </r>
    <r>
      <rPr>
        <b/>
        <sz val="10"/>
        <rFont val="Arial"/>
        <family val="2"/>
      </rPr>
      <t xml:space="preserve">                                                                                                                   </t>
    </r>
    <r>
      <rPr>
        <b/>
        <sz val="10"/>
        <rFont val="宋体"/>
        <family val="3"/>
        <charset val="134"/>
      </rPr>
      <t>会计机构负责人：</t>
    </r>
    <r>
      <rPr>
        <b/>
        <sz val="10"/>
        <rFont val="Arial"/>
        <family val="2"/>
      </rPr>
      <t xml:space="preserve">   </t>
    </r>
    <phoneticPr fontId="2" type="noConversion"/>
  </si>
  <si>
    <t>2019年度</t>
  </si>
  <si>
    <t>验证：</t>
    <phoneticPr fontId="1" type="noConversion"/>
  </si>
  <si>
    <t>减：研发费用</t>
    <phoneticPr fontId="1" type="noConversion"/>
  </si>
  <si>
    <t>递延收益</t>
    <phoneticPr fontId="1" type="noConversion"/>
  </si>
  <si>
    <t>加：其他收益</t>
    <phoneticPr fontId="1" type="noConversion"/>
  </si>
  <si>
    <t>加：资产处置收益</t>
    <phoneticPr fontId="37" type="noConversion"/>
  </si>
  <si>
    <t>与利润表验证</t>
    <phoneticPr fontId="1" type="noConversion"/>
  </si>
  <si>
    <t>专项储备</t>
    <phoneticPr fontId="1" type="noConversion"/>
  </si>
  <si>
    <t>实收资本
（或股本）</t>
    <phoneticPr fontId="2" type="noConversion"/>
  </si>
  <si>
    <t>所有者权益
（或股东权益）合计</t>
    <phoneticPr fontId="2" type="noConversion"/>
  </si>
  <si>
    <r>
      <t>2019</t>
    </r>
    <r>
      <rPr>
        <b/>
        <sz val="11"/>
        <rFont val="宋体"/>
        <family val="3"/>
        <charset val="134"/>
      </rPr>
      <t>年度</t>
    </r>
    <phoneticPr fontId="1" type="noConversion"/>
  </si>
  <si>
    <t>销售商品、提供劳务收到的现金</t>
    <phoneticPr fontId="1" type="noConversion"/>
  </si>
  <si>
    <t>公允价值变动</t>
    <phoneticPr fontId="1" type="noConversion"/>
  </si>
  <si>
    <t>纵向验证</t>
    <phoneticPr fontId="1" type="noConversion"/>
  </si>
  <si>
    <t>横向验证</t>
    <phoneticPr fontId="1" type="noConversion"/>
  </si>
  <si>
    <t>购建固定资产、无形资产和其它长期资产所支付的现金</t>
    <phoneticPr fontId="1" type="noConversion"/>
  </si>
  <si>
    <t>购买商品、接受劳务支付的现金</t>
    <phoneticPr fontId="1" type="noConversion"/>
  </si>
  <si>
    <t xml:space="preserve">    递延所得税资产减少（增加以“—”号填列）</t>
    <phoneticPr fontId="1" type="noConversion"/>
  </si>
  <si>
    <t>企业发生的财务费用中不属于经营活动的部分</t>
    <phoneticPr fontId="1" type="noConversion"/>
  </si>
  <si>
    <t>应收票据</t>
  </si>
  <si>
    <t>应收账款</t>
  </si>
  <si>
    <t>应付票据</t>
  </si>
  <si>
    <t>应付账款</t>
  </si>
  <si>
    <t>编制单位：ABC公司</t>
    <phoneticPr fontId="13" type="noConversion"/>
  </si>
  <si>
    <t>ABC公司</t>
    <phoneticPr fontId="2" type="noConversion"/>
  </si>
  <si>
    <t>其中：受限的货币资金</t>
    <phoneticPr fontId="1" type="noConversion"/>
  </si>
  <si>
    <r>
      <t xml:space="preserve"> </t>
    </r>
    <r>
      <rPr>
        <sz val="10"/>
        <color indexed="8"/>
        <rFont val="宋体"/>
        <family val="3"/>
        <charset val="134"/>
      </rPr>
      <t>其中：应收利息</t>
    </r>
    <phoneticPr fontId="1" type="noConversion"/>
  </si>
  <si>
    <r>
      <t xml:space="preserve">              </t>
    </r>
    <r>
      <rPr>
        <sz val="10"/>
        <color indexed="8"/>
        <rFont val="宋体"/>
        <family val="3"/>
        <charset val="134"/>
      </rPr>
      <t>应收股利</t>
    </r>
    <phoneticPr fontId="1" type="noConversion"/>
  </si>
  <si>
    <r>
      <t xml:space="preserve"> </t>
    </r>
    <r>
      <rPr>
        <sz val="10"/>
        <color indexed="8"/>
        <rFont val="宋体"/>
        <family val="3"/>
        <charset val="134"/>
      </rPr>
      <t>其中：应付利息</t>
    </r>
    <phoneticPr fontId="1" type="noConversion"/>
  </si>
  <si>
    <r>
      <t xml:space="preserve">             </t>
    </r>
    <r>
      <rPr>
        <sz val="10"/>
        <color indexed="8"/>
        <rFont val="宋体"/>
        <family val="3"/>
        <charset val="134"/>
      </rPr>
      <t>应付股利</t>
    </r>
    <phoneticPr fontId="1" type="noConversion"/>
  </si>
  <si>
    <t xml:space="preserve">    交易性金融资产</t>
    <phoneticPr fontId="2" type="noConversion"/>
  </si>
  <si>
    <t xml:space="preserve">    应收款项融资</t>
    <phoneticPr fontId="2" type="noConversion"/>
  </si>
  <si>
    <t xml:space="preserve">    合同资产</t>
    <phoneticPr fontId="2" type="noConversion"/>
  </si>
  <si>
    <t xml:space="preserve">    债权投资</t>
    <phoneticPr fontId="2" type="noConversion"/>
  </si>
  <si>
    <t xml:space="preserve">    其他债权投资</t>
    <phoneticPr fontId="2" type="noConversion"/>
  </si>
  <si>
    <t xml:space="preserve">    其他权益工具投资</t>
    <phoneticPr fontId="2" type="noConversion"/>
  </si>
  <si>
    <t xml:space="preserve">    其他非流动金融资产</t>
    <phoneticPr fontId="2" type="noConversion"/>
  </si>
  <si>
    <t>使用权资产</t>
  </si>
  <si>
    <t xml:space="preserve">    使用权资产</t>
    <phoneticPr fontId="2" type="noConversion"/>
  </si>
  <si>
    <t xml:space="preserve">    交易性金融负债</t>
    <phoneticPr fontId="2" type="noConversion"/>
  </si>
  <si>
    <t xml:space="preserve">    合同负债</t>
    <phoneticPr fontId="2" type="noConversion"/>
  </si>
  <si>
    <t xml:space="preserve">    应付手续费及佣金</t>
    <phoneticPr fontId="2" type="noConversion"/>
  </si>
  <si>
    <t xml:space="preserve">    租赁负债</t>
    <phoneticPr fontId="2" type="noConversion"/>
  </si>
  <si>
    <t xml:space="preserve">    其他非流动负债</t>
    <phoneticPr fontId="2" type="noConversion"/>
  </si>
  <si>
    <t xml:space="preserve">    投资收益（损失以“-”号填列）</t>
    <phoneticPr fontId="2" type="noConversion"/>
  </si>
  <si>
    <t xml:space="preserve">    汇兑收益（损失以“-”号填列）</t>
    <phoneticPr fontId="2" type="noConversion"/>
  </si>
  <si>
    <t xml:space="preserve">    净敞口套期收益（损失以“-”号填列）</t>
    <phoneticPr fontId="2" type="noConversion"/>
  </si>
  <si>
    <t xml:space="preserve">    公允价值变动收益（损失以“-”号填列）</t>
    <phoneticPr fontId="2" type="noConversion"/>
  </si>
  <si>
    <t xml:space="preserve">    信用减值损失（损失以“-”号填列）</t>
    <phoneticPr fontId="2" type="noConversion"/>
  </si>
  <si>
    <t xml:space="preserve">    资产减值损失（损失以“-”号填列）</t>
    <phoneticPr fontId="2" type="noConversion"/>
  </si>
  <si>
    <t xml:space="preserve">    资产处置收益（损失以“-”号填列）</t>
    <phoneticPr fontId="2" type="noConversion"/>
  </si>
  <si>
    <t>交易性金融资产</t>
  </si>
  <si>
    <t>应收款项融资</t>
  </si>
  <si>
    <t>合同资产</t>
  </si>
  <si>
    <t>债权投资</t>
  </si>
  <si>
    <t>其他债权投资</t>
  </si>
  <si>
    <t>其他权益工具投资</t>
  </si>
  <si>
    <t>其他非流动金融资产</t>
  </si>
  <si>
    <t>交易性金融负债</t>
  </si>
  <si>
    <t>合同负债</t>
  </si>
  <si>
    <t>租赁负债</t>
  </si>
  <si>
    <t>投资收益</t>
    <phoneticPr fontId="2" type="noConversion"/>
  </si>
  <si>
    <t>应付优先股股利</t>
  </si>
  <si>
    <t>应付优先股股利</t>
    <phoneticPr fontId="2" type="noConversion"/>
  </si>
  <si>
    <t>提取法定盈余公积</t>
  </si>
  <si>
    <t>提取法定盈余公积</t>
    <phoneticPr fontId="2" type="noConversion"/>
  </si>
  <si>
    <t>少数股东损益</t>
    <phoneticPr fontId="2" type="noConversion"/>
  </si>
  <si>
    <t>年初未分配利润</t>
    <phoneticPr fontId="2" type="noConversion"/>
  </si>
  <si>
    <t>营业外收入</t>
    <phoneticPr fontId="2" type="noConversion"/>
  </si>
  <si>
    <t>营业外支出</t>
    <phoneticPr fontId="2" type="noConversion"/>
  </si>
  <si>
    <t>所得税费用</t>
  </si>
  <si>
    <t>所得税费用</t>
    <phoneticPr fontId="2" type="noConversion"/>
  </si>
  <si>
    <t>净敞口套期收益</t>
  </si>
  <si>
    <t>信用减值损失</t>
  </si>
  <si>
    <t>营业收入</t>
    <phoneticPr fontId="2" type="noConversion"/>
  </si>
  <si>
    <t>营业成本</t>
    <phoneticPr fontId="2" type="noConversion"/>
  </si>
  <si>
    <t>其他收益</t>
  </si>
  <si>
    <t>其他收益</t>
    <phoneticPr fontId="2" type="noConversion"/>
  </si>
  <si>
    <t>库存股</t>
  </si>
  <si>
    <t>实收资本</t>
  </si>
  <si>
    <t>实收资本</t>
    <phoneticPr fontId="2" type="noConversion"/>
  </si>
  <si>
    <t>商誉减值准备</t>
  </si>
  <si>
    <t>商誉减值准备</t>
    <phoneticPr fontId="2" type="noConversion"/>
  </si>
  <si>
    <t>无形资产减值准备</t>
  </si>
  <si>
    <t>无形资产减值准备</t>
    <phoneticPr fontId="2" type="noConversion"/>
  </si>
  <si>
    <t>累计摊销</t>
  </si>
  <si>
    <t>累计摊销</t>
    <phoneticPr fontId="2" type="noConversion"/>
  </si>
  <si>
    <t>在建工程减值准备</t>
  </si>
  <si>
    <t>在建工程减值准备</t>
    <phoneticPr fontId="2" type="noConversion"/>
  </si>
  <si>
    <t>固定资产减值准备</t>
  </si>
  <si>
    <t>固定资产减值准备</t>
    <phoneticPr fontId="2" type="noConversion"/>
  </si>
  <si>
    <t>累计折旧</t>
  </si>
  <si>
    <t>累计折旧</t>
    <phoneticPr fontId="2" type="noConversion"/>
  </si>
  <si>
    <t>投资性房地产减值准备</t>
  </si>
  <si>
    <t>投资性房地产减值准备</t>
    <phoneticPr fontId="2" type="noConversion"/>
  </si>
  <si>
    <t>投资性房地产累计折旧（摊销）</t>
  </si>
  <si>
    <t>投资性房地产累计折旧（摊销）</t>
    <phoneticPr fontId="2" type="noConversion"/>
  </si>
  <si>
    <t>长期股权投资减值准备</t>
  </si>
  <si>
    <t>长期股权投资减值准备</t>
    <phoneticPr fontId="2" type="noConversion"/>
  </si>
  <si>
    <t>存货跌价准备</t>
  </si>
  <si>
    <t>存货跌价准备</t>
    <phoneticPr fontId="2" type="noConversion"/>
  </si>
  <si>
    <t>其他应收款坏账准备</t>
  </si>
  <si>
    <t>其他应收款坏账准备</t>
    <phoneticPr fontId="2" type="noConversion"/>
  </si>
  <si>
    <t>应收账款坏账准备</t>
  </si>
  <si>
    <t>应收账款坏账准备</t>
    <phoneticPr fontId="2" type="noConversion"/>
  </si>
  <si>
    <t>交易性金融资产</t>
    <phoneticPr fontId="13" type="noConversion"/>
  </si>
  <si>
    <t>应收款项融资</t>
    <phoneticPr fontId="1" type="noConversion"/>
  </si>
  <si>
    <t>合同资产</t>
    <phoneticPr fontId="1" type="noConversion"/>
  </si>
  <si>
    <t>债权投资</t>
    <phoneticPr fontId="13" type="noConversion"/>
  </si>
  <si>
    <t>其他债权投资</t>
    <phoneticPr fontId="13" type="noConversion"/>
  </si>
  <si>
    <t>其他权益工具投资</t>
    <phoneticPr fontId="1" type="noConversion"/>
  </si>
  <si>
    <t>其他非流动金融资产</t>
    <phoneticPr fontId="1" type="noConversion"/>
  </si>
  <si>
    <t>使用权资产</t>
    <phoneticPr fontId="1" type="noConversion"/>
  </si>
  <si>
    <t>交易性金融负债</t>
    <phoneticPr fontId="2" type="noConversion"/>
  </si>
  <si>
    <t>合同负债</t>
    <phoneticPr fontId="1" type="noConversion"/>
  </si>
  <si>
    <t xml:space="preserve">    保险合同准备金</t>
    <phoneticPr fontId="2" type="noConversion"/>
  </si>
  <si>
    <t>保险合同准备金</t>
    <phoneticPr fontId="2" type="noConversion"/>
  </si>
  <si>
    <t>保险合同准备金</t>
    <phoneticPr fontId="1" type="noConversion"/>
  </si>
  <si>
    <r>
      <t xml:space="preserve">         </t>
    </r>
    <r>
      <rPr>
        <sz val="10"/>
        <rFont val="宋体"/>
        <family val="3"/>
        <charset val="134"/>
      </rPr>
      <t>净敞口套期收益（损失以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</si>
  <si>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信用减值损失（损失以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</si>
  <si>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资产减值损失（损失以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</si>
  <si>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t>租赁负债</t>
    <phoneticPr fontId="1" type="noConversion"/>
  </si>
  <si>
    <t>加：资产减值损失</t>
    <phoneticPr fontId="1" type="noConversion"/>
  </si>
  <si>
    <r>
      <t>加：信用减值损失（损失以</t>
    </r>
    <r>
      <rPr>
        <sz val="10"/>
        <color indexed="8"/>
        <rFont val="Times New Roman"/>
        <family val="1"/>
      </rPr>
      <t>"-"</t>
    </r>
    <r>
      <rPr>
        <sz val="10"/>
        <color indexed="8"/>
        <rFont val="宋体"/>
        <family val="3"/>
        <charset val="134"/>
      </rPr>
      <t>号填列）</t>
    </r>
    <phoneticPr fontId="1" type="noConversion"/>
  </si>
  <si>
    <t>合同资产</t>
    <phoneticPr fontId="1" type="noConversion"/>
  </si>
  <si>
    <t>债权投资</t>
    <phoneticPr fontId="1" type="noConversion"/>
  </si>
  <si>
    <t>其他债权投资</t>
    <phoneticPr fontId="1" type="noConversion"/>
  </si>
  <si>
    <t>使用权资产</t>
    <phoneticPr fontId="1" type="noConversion"/>
  </si>
  <si>
    <t>合同负债</t>
    <phoneticPr fontId="1" type="noConversion"/>
  </si>
  <si>
    <t>租赁负债</t>
    <phoneticPr fontId="1" type="noConversion"/>
  </si>
  <si>
    <t>减：税金及附加</t>
    <phoneticPr fontId="1" type="noConversion"/>
  </si>
  <si>
    <t>固定资产、投资性房地产折旧</t>
    <phoneticPr fontId="1" type="noConversion"/>
  </si>
  <si>
    <t>无形资产摊销</t>
    <phoneticPr fontId="1" type="noConversion"/>
  </si>
  <si>
    <t>吸收投资所收到的现金</t>
    <phoneticPr fontId="1" type="noConversion"/>
  </si>
  <si>
    <t>项目</t>
    <phoneticPr fontId="2" type="noConversion"/>
  </si>
  <si>
    <t>收到其他与经营活动有关的现金</t>
  </si>
  <si>
    <t>收到其他与投资活动有关的现金</t>
  </si>
  <si>
    <t>收到其他与筹资活动有关的现金</t>
  </si>
  <si>
    <t>支付其他与筹资活动有关的现金</t>
  </si>
  <si>
    <r>
      <t xml:space="preserve"> </t>
    </r>
    <r>
      <rPr>
        <sz val="10"/>
        <color indexed="8"/>
        <rFont val="宋体"/>
        <family val="3"/>
        <charset val="134"/>
      </rPr>
      <t>应收款项融资</t>
    </r>
    <phoneticPr fontId="1" type="noConversion"/>
  </si>
  <si>
    <t>加：信用减值损失</t>
    <phoneticPr fontId="1" type="noConversion"/>
  </si>
  <si>
    <t xml:space="preserve">    资产减值准备</t>
    <phoneticPr fontId="1" type="noConversion"/>
  </si>
  <si>
    <t>信用减值损失</t>
    <phoneticPr fontId="1" type="noConversion"/>
  </si>
  <si>
    <r>
      <t xml:space="preserve"> </t>
    </r>
    <r>
      <rPr>
        <sz val="10"/>
        <color indexed="8"/>
        <rFont val="宋体"/>
        <family val="3"/>
        <charset val="134"/>
      </rPr>
      <t>其他权益工具投资</t>
    </r>
    <phoneticPr fontId="1" type="noConversion"/>
  </si>
  <si>
    <r>
      <t xml:space="preserve"> </t>
    </r>
    <r>
      <rPr>
        <sz val="10"/>
        <color indexed="8"/>
        <rFont val="宋体"/>
        <family val="3"/>
        <charset val="134"/>
      </rPr>
      <t>其他非流动金融资产</t>
    </r>
    <phoneticPr fontId="1" type="noConversion"/>
  </si>
  <si>
    <t xml:space="preserve">        资产减值准备</t>
    <phoneticPr fontId="2" type="noConversion"/>
  </si>
  <si>
    <t xml:space="preserve"> 加：信用减值损失</t>
    <phoneticPr fontId="2" type="noConversion"/>
  </si>
  <si>
    <t>加：信用减值损失</t>
  </si>
  <si>
    <t>加：信用减值损失</t>
    <phoneticPr fontId="2" type="noConversion"/>
  </si>
  <si>
    <t>资产减值准备</t>
    <phoneticPr fontId="2" type="noConversion"/>
  </si>
  <si>
    <t>差额</t>
    <phoneticPr fontId="1" type="noConversion"/>
  </si>
  <si>
    <t>期初数</t>
    <phoneticPr fontId="2" type="noConversion"/>
  </si>
  <si>
    <t>调整分录</t>
    <phoneticPr fontId="2" type="noConversion"/>
  </si>
  <si>
    <t>收到其他与经营活动有关的现金</t>
    <phoneticPr fontId="1" type="noConversion"/>
  </si>
  <si>
    <t>支付其他与经营活动有关的现金</t>
    <phoneticPr fontId="37" type="noConversion"/>
  </si>
  <si>
    <t xml:space="preserve">  收到其他与经营活动有关的现金</t>
    <phoneticPr fontId="2" type="noConversion"/>
  </si>
  <si>
    <t>收到其他与经营活动有关的现金</t>
    <phoneticPr fontId="2" type="noConversion"/>
  </si>
  <si>
    <t>支付其他与筹资活动有关的现金</t>
    <phoneticPr fontId="1" type="noConversion"/>
  </si>
  <si>
    <t>现金及现金等价物净增加额</t>
  </si>
  <si>
    <t>收到其他与筹资活动有关的现金</t>
    <phoneticPr fontId="1" type="noConversion"/>
  </si>
  <si>
    <t>支付其他与投资活动相关的现金</t>
  </si>
  <si>
    <t>支付其他与投资活动相关的现金</t>
    <phoneticPr fontId="1" type="noConversion"/>
  </si>
  <si>
    <t>收到其他与投资活动有关的现金</t>
    <phoneticPr fontId="1" type="noConversion"/>
  </si>
  <si>
    <t>收到其他与经营活动有关的现金</t>
    <phoneticPr fontId="1" type="noConversion"/>
  </si>
  <si>
    <t>收到其他与投资活动有关的现金</t>
    <phoneticPr fontId="1" type="noConversion"/>
  </si>
  <si>
    <t>收到其他与筹资活动有关的现金</t>
    <phoneticPr fontId="1" type="noConversion"/>
  </si>
  <si>
    <t>支付其它与筹资活动有关的现金</t>
    <phoneticPr fontId="1" type="noConversion"/>
  </si>
  <si>
    <t>汇率变动对现金的影响</t>
    <phoneticPr fontId="1" type="noConversion"/>
  </si>
  <si>
    <t>汇率变动对现金的影响</t>
    <phoneticPr fontId="2" type="noConversion"/>
  </si>
  <si>
    <t>减：应收账款坏账准备</t>
  </si>
  <si>
    <t>应收账款净额</t>
  </si>
  <si>
    <t>减：其他应收款坏账准备</t>
  </si>
  <si>
    <t>其他应收款净额</t>
  </si>
  <si>
    <t>减：存货跌价准备</t>
  </si>
  <si>
    <t>存货净额</t>
  </si>
  <si>
    <t>减：长期股权投资减值准备</t>
  </si>
  <si>
    <t>长期股权投资净额</t>
  </si>
  <si>
    <t>减：投资性房地产累计折旧（摊销）</t>
  </si>
  <si>
    <t>减：投资性房地产减值准备</t>
  </si>
  <si>
    <t>投资性房地产净额</t>
  </si>
  <si>
    <t>减：累计折旧</t>
  </si>
  <si>
    <t>减：固定资产减值准备</t>
  </si>
  <si>
    <t>固定资产净额</t>
  </si>
  <si>
    <t>减：在建工程减值准备</t>
  </si>
  <si>
    <t>在建工程净额</t>
  </si>
  <si>
    <t>减：累计摊销</t>
  </si>
  <si>
    <t>减：无形资产减值准备</t>
  </si>
  <si>
    <t>无形资产净额</t>
  </si>
  <si>
    <t>减：商誉减值准备</t>
  </si>
  <si>
    <t>商誉净额</t>
  </si>
  <si>
    <t>非流动资产合计</t>
  </si>
  <si>
    <t>其中：优先股</t>
  </si>
  <si>
    <t>永续债</t>
  </si>
  <si>
    <t>实收资本（或股本）</t>
  </si>
  <si>
    <t>减：库存股</t>
  </si>
  <si>
    <t>归属于母公司所有者权益合计</t>
  </si>
  <si>
    <t>其中：利息费用</t>
  </si>
  <si>
    <t>投资收益（损失以“-”号填列）</t>
  </si>
  <si>
    <t>其中：对联营企业和合营企业的投资收益</t>
  </si>
  <si>
    <t>汇兑收益（损失以“-”号填列）</t>
  </si>
  <si>
    <t>净敞口套期收益（损失以“-”号填列）</t>
  </si>
  <si>
    <t>公允价值变动收益（损失以“-”号填列）</t>
  </si>
  <si>
    <t>信用减值损失（损失以“-”号填列）</t>
  </si>
  <si>
    <t>资产减值损失（损失以“-”号填列）</t>
  </si>
  <si>
    <t>资产处置收益（损失以“-”号填列）</t>
  </si>
  <si>
    <t>固定资产、投资性房地产折旧</t>
  </si>
  <si>
    <t>2、不涉及现金的重要项目</t>
  </si>
  <si>
    <t>债务转为资本</t>
  </si>
  <si>
    <t>一年内到期的可转换公司债券</t>
  </si>
  <si>
    <t>融资租赁固定资产</t>
  </si>
  <si>
    <t>应收票据背书</t>
  </si>
  <si>
    <t>现金表差异调节项</t>
  </si>
  <si>
    <t>3、现金和现金等价物净增加</t>
  </si>
  <si>
    <t>现金的期末余额</t>
  </si>
  <si>
    <t>减：现金的期初余额</t>
  </si>
  <si>
    <t>加：现金等价物的期末余额</t>
  </si>
  <si>
    <t>减：现金等价物的期初余额</t>
  </si>
  <si>
    <t>调整而成的期末数</t>
    <phoneticPr fontId="2" type="noConversion"/>
  </si>
  <si>
    <t>科目名称</t>
    <phoneticPr fontId="2" type="noConversion"/>
  </si>
  <si>
    <t>凭证号</t>
    <phoneticPr fontId="2" type="noConversion"/>
  </si>
  <si>
    <t>记账日期</t>
    <phoneticPr fontId="2" type="noConversion"/>
  </si>
  <si>
    <t>借方发生额</t>
    <phoneticPr fontId="1" type="noConversion"/>
  </si>
  <si>
    <t>贷方发生额</t>
    <phoneticPr fontId="2" type="noConversion"/>
  </si>
  <si>
    <t>现金流量项目</t>
    <phoneticPr fontId="2" type="noConversion"/>
  </si>
  <si>
    <t>记1</t>
    <phoneticPr fontId="1" type="noConversion"/>
  </si>
  <si>
    <t>收回货款</t>
    <phoneticPr fontId="1" type="noConversion"/>
  </si>
  <si>
    <t>银行存款</t>
    <phoneticPr fontId="1" type="noConversion"/>
  </si>
  <si>
    <t>记2</t>
    <phoneticPr fontId="1" type="noConversion"/>
  </si>
  <si>
    <t>职工××报销差旅费</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</si>
</sst>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0.00_ ;_ &quot;¥&quot;* \-#,##0.00_ ;_ &quot;¥&quot;* &quot;-&quot;??_ ;_ @_ "/>
    <numFmt numFmtId="43" formatCode="_ * #,##0.00_ ;_ * \-#,##0.00_ ;_ * &quot;-&quot;??_ ;_ @_ "/>
    <numFmt numFmtId="176" formatCode="[=0]&quot;&quot;;[&lt;&gt;0]#,##0.00"/>
    <numFmt numFmtId="177" formatCode="_ * #,##0.00_ ;_ * \-#,##0.00_ ;_ * &quot;&quot;??_ ;_ @_ "/>
    <numFmt numFmtId="178" formatCode="[$-F800]dddd\,\ mmmm\ dd\,\ yyyy"/>
    <numFmt numFmtId="179" formatCode="_ * #,##0.00000_ ;_ * \-#,##0.00000_ ;_ * &quot;-&quot;??_ ;_ @_ "/>
    <numFmt numFmtId="180" formatCode="0_);[Red]\(0\)"/>
    <numFmt numFmtId="181" formatCode="#,##0.00_ "/>
    <numFmt numFmtId="182" formatCode="#,##0.00_);[Red]\(#,##0.00\)"/>
  </numFmts>
  <fonts count="72">
    <font>
      <sz val="11"/>
      <color theme="1"/>
      <name val="等线"/>
      <family val="3"/>
      <charset val="134"/>
      <scheme val="minor"/>
    </font>
    <font>
      <sz val="9"/>
      <name val="等线"/>
      <family val="3"/>
      <charset val="134"/>
      <scheme val="minor"/>
    </font>
    <font>
      <sz val="9"/>
      <name val="宋体"/>
      <family val="3"/>
      <charset val="134"/>
    </font>
    <font>
      <sz val="10"/>
      <name val="Arial"/>
      <family val="2"/>
    </font>
    <font>
      <sz val="12"/>
      <name val="宋体"/>
      <family val="3"/>
      <charset val="134"/>
    </font>
    <font>
      <sz val="12"/>
      <name val="楷体_GB2312"/>
      <family val="3"/>
      <charset val="134"/>
    </font>
    <font>
      <sz val="9"/>
      <color indexed="81"/>
      <name val="宋体"/>
      <family val="3"/>
      <charset val="134"/>
    </font>
    <font>
      <sz val="11"/>
      <color theme="1"/>
      <name val="宋体"/>
      <family val="3"/>
      <charset val="134"/>
    </font>
    <font>
      <sz val="11"/>
      <name val="宋体"/>
      <family val="3"/>
      <charset val="134"/>
    </font>
    <font>
      <sz val="10"/>
      <name val="宋体"/>
      <family val="3"/>
      <charset val="134"/>
    </font>
    <font>
      <b/>
      <sz val="11"/>
      <color theme="1"/>
      <name val="宋体"/>
      <family val="3"/>
      <charset val="134"/>
    </font>
    <font>
      <b/>
      <sz val="16"/>
      <name val="Times New Roman"/>
      <family val="1"/>
    </font>
    <font>
      <b/>
      <sz val="16"/>
      <name val="宋体"/>
      <family val="3"/>
      <charset val="134"/>
    </font>
    <font>
      <u/>
      <sz val="12"/>
      <color indexed="36"/>
      <name val="宋体"/>
      <family val="3"/>
      <charset val="134"/>
    </font>
    <font>
      <sz val="12"/>
      <name val="Times New Roman"/>
      <family val="1"/>
    </font>
    <font>
      <b/>
      <sz val="12"/>
      <name val="Times New Roman"/>
      <family val="1"/>
    </font>
    <font>
      <sz val="10"/>
      <name val="Times New Roman"/>
      <family val="1"/>
    </font>
    <font>
      <b/>
      <sz val="10"/>
      <name val="Times New Roman"/>
      <family val="1"/>
    </font>
    <font>
      <b/>
      <sz val="10"/>
      <name val="宋体"/>
      <family val="3"/>
      <charset val="134"/>
    </font>
    <font>
      <sz val="11"/>
      <name val="Times New Roman"/>
      <family val="1"/>
    </font>
    <font>
      <b/>
      <sz val="9"/>
      <color indexed="81"/>
      <name val="宋体"/>
      <family val="3"/>
      <charset val="134"/>
    </font>
    <font>
      <sz val="10"/>
      <color indexed="12"/>
      <name val="Times New Roman"/>
      <family val="1"/>
    </font>
    <font>
      <sz val="10"/>
      <color indexed="12"/>
      <name val="宋体"/>
      <family val="3"/>
      <charset val="134"/>
    </font>
    <font>
      <b/>
      <sz val="10"/>
      <color indexed="12"/>
      <name val="Times New Roman"/>
      <family val="1"/>
    </font>
    <font>
      <sz val="11"/>
      <color theme="1"/>
      <name val="Times New Roman"/>
      <family val="1"/>
    </font>
    <font>
      <sz val="11"/>
      <color theme="1"/>
      <name val="等线"/>
      <family val="3"/>
      <charset val="134"/>
      <scheme val="minor"/>
    </font>
    <font>
      <sz val="12"/>
      <color theme="1"/>
      <name val="宋体"/>
      <family val="3"/>
      <charset val="134"/>
    </font>
    <font>
      <sz val="10"/>
      <color theme="1"/>
      <name val="Times New Roman"/>
      <family val="1"/>
    </font>
    <font>
      <sz val="11"/>
      <name val="Times New Roman"/>
      <family val="1"/>
      <charset val="134"/>
    </font>
    <font>
      <sz val="11"/>
      <color rgb="FFFF0000"/>
      <name val="Times New Roman"/>
      <family val="1"/>
    </font>
    <font>
      <sz val="11"/>
      <color theme="1"/>
      <name val="等线"/>
      <family val="2"/>
      <scheme val="minor"/>
    </font>
    <font>
      <sz val="9"/>
      <color theme="1"/>
      <name val="Times New Roman"/>
      <family val="1"/>
    </font>
    <font>
      <sz val="9"/>
      <color theme="1"/>
      <name val="等线"/>
      <family val="3"/>
      <charset val="134"/>
      <scheme val="minor"/>
    </font>
    <font>
      <sz val="9"/>
      <color theme="1"/>
      <name val="宋体"/>
      <family val="1"/>
      <charset val="134"/>
    </font>
    <font>
      <sz val="10.5"/>
      <color theme="1"/>
      <name val="宋体"/>
      <family val="3"/>
      <charset val="134"/>
    </font>
    <font>
      <sz val="12"/>
      <color theme="1"/>
      <name val="Times New Roman"/>
      <family val="1"/>
    </font>
    <font>
      <sz val="12"/>
      <name val="黑体"/>
      <family val="3"/>
      <charset val="134"/>
    </font>
    <font>
      <sz val="9"/>
      <name val="Times New Roman"/>
      <family val="2"/>
      <charset val="134"/>
    </font>
    <font>
      <b/>
      <sz val="12"/>
      <name val="黑体"/>
      <family val="3"/>
      <charset val="134"/>
    </font>
    <font>
      <b/>
      <sz val="10"/>
      <color indexed="63"/>
      <name val="宋体"/>
      <family val="3"/>
      <charset val="134"/>
    </font>
    <font>
      <b/>
      <sz val="10"/>
      <color indexed="8"/>
      <name val="宋体"/>
      <family val="3"/>
      <charset val="134"/>
    </font>
    <font>
      <b/>
      <sz val="10"/>
      <color indexed="63"/>
      <name val="Times New Roman"/>
      <family val="1"/>
    </font>
    <font>
      <b/>
      <sz val="10"/>
      <color indexed="8"/>
      <name val="Times New Roman"/>
      <family val="1"/>
    </font>
    <font>
      <sz val="10"/>
      <color indexed="8"/>
      <name val="Times New Roman"/>
      <family val="1"/>
    </font>
    <font>
      <sz val="10"/>
      <color indexed="8"/>
      <name val="宋体"/>
      <family val="3"/>
      <charset val="134"/>
    </font>
    <font>
      <sz val="10"/>
      <color indexed="17"/>
      <name val="宋体"/>
      <family val="3"/>
      <charset val="134"/>
    </font>
    <font>
      <sz val="10"/>
      <color indexed="57"/>
      <name val="宋体"/>
      <family val="3"/>
      <charset val="134"/>
    </font>
    <font>
      <sz val="10"/>
      <color indexed="10"/>
      <name val="宋体"/>
      <family val="3"/>
      <charset val="134"/>
    </font>
    <font>
      <b/>
      <i/>
      <sz val="10"/>
      <color indexed="12"/>
      <name val="宋体"/>
      <family val="3"/>
      <charset val="134"/>
    </font>
    <font>
      <b/>
      <i/>
      <sz val="10"/>
      <color indexed="10"/>
      <name val="宋体"/>
      <family val="3"/>
      <charset val="134"/>
    </font>
    <font>
      <b/>
      <sz val="10"/>
      <color indexed="10"/>
      <name val="宋体"/>
      <family val="3"/>
      <charset val="134"/>
    </font>
    <font>
      <sz val="16"/>
      <name val="宋体"/>
      <family val="3"/>
      <charset val="134"/>
    </font>
    <font>
      <sz val="18"/>
      <name val="宋体"/>
      <family val="3"/>
      <charset val="134"/>
    </font>
    <font>
      <b/>
      <sz val="18"/>
      <name val="宋体"/>
      <family val="3"/>
      <charset val="134"/>
    </font>
    <font>
      <sz val="18"/>
      <name val="Arial"/>
      <family val="2"/>
    </font>
    <font>
      <sz val="12"/>
      <name val="Arial"/>
      <family val="2"/>
    </font>
    <font>
      <b/>
      <sz val="12"/>
      <name val="Arial"/>
      <family val="2"/>
    </font>
    <font>
      <b/>
      <sz val="10"/>
      <name val="Arial"/>
      <family val="2"/>
    </font>
    <font>
      <sz val="9"/>
      <color rgb="FF000000"/>
      <name val="Arial"/>
      <family val="2"/>
    </font>
    <font>
      <sz val="10"/>
      <color indexed="12"/>
      <name val="Arial"/>
      <family val="2"/>
    </font>
    <font>
      <sz val="10"/>
      <color indexed="10"/>
      <name val="Arial"/>
      <family val="2"/>
    </font>
    <font>
      <sz val="12"/>
      <color indexed="10"/>
      <name val="Arial"/>
      <family val="2"/>
    </font>
    <font>
      <b/>
      <sz val="12"/>
      <color theme="1"/>
      <name val="宋体"/>
      <family val="3"/>
      <charset val="134"/>
    </font>
    <font>
      <b/>
      <sz val="12"/>
      <color theme="1"/>
      <name val="Arial"/>
      <family val="2"/>
    </font>
    <font>
      <sz val="12"/>
      <color theme="1"/>
      <name val="Arial"/>
      <family val="2"/>
    </font>
    <font>
      <sz val="10"/>
      <name val="Arial Narrow"/>
      <family val="2"/>
    </font>
    <font>
      <b/>
      <sz val="11"/>
      <name val="Times New Roman"/>
      <family val="1"/>
    </font>
    <font>
      <b/>
      <sz val="11"/>
      <name val="宋体"/>
      <family val="3"/>
      <charset val="134"/>
    </font>
    <font>
      <sz val="12"/>
      <color indexed="8"/>
      <name val="Times New Roman"/>
      <family val="1"/>
    </font>
    <font>
      <b/>
      <sz val="10"/>
      <color theme="1"/>
      <name val="宋体"/>
      <family val="3"/>
      <charset val="134"/>
    </font>
    <font>
      <sz val="10"/>
      <color theme="1"/>
      <name val="宋体"/>
      <family val="3"/>
      <charset val="134"/>
    </font>
    <font>
      <sz val="9"/>
      <color indexed="8"/>
      <name val="等线"/>
      <family val="3"/>
      <charset val="134"/>
      <scheme val="minor"/>
    </font>
  </fonts>
  <fills count="14">
    <fill>
      <patternFill patternType="none"/>
    </fill>
    <fill>
      <patternFill patternType="gray125"/>
    </fill>
    <fill>
      <patternFill patternType="solid">
        <fgColor theme="8" tint="0.39997558519241921"/>
        <bgColor indexed="64"/>
      </patternFill>
    </fill>
    <fill>
      <patternFill patternType="solid">
        <fgColor rgb="FFFFFF00"/>
        <bgColor indexed="64"/>
      </patternFill>
    </fill>
    <fill>
      <patternFill patternType="solid">
        <fgColor theme="6" tint="0.59999389629810485"/>
        <bgColor indexed="64"/>
      </patternFill>
    </fill>
    <fill>
      <patternFill patternType="solid">
        <fgColor indexed="47"/>
        <bgColor indexed="64"/>
      </patternFill>
    </fill>
    <fill>
      <patternFill patternType="solid">
        <fgColor indexed="53"/>
        <bgColor indexed="64"/>
      </patternFill>
    </fill>
    <fill>
      <patternFill patternType="solid">
        <fgColor indexed="50"/>
        <bgColor indexed="64"/>
      </patternFill>
    </fill>
    <fill>
      <patternFill patternType="solid">
        <fgColor indexed="41"/>
        <bgColor indexed="64"/>
      </patternFill>
    </fill>
    <fill>
      <patternFill patternType="solid">
        <fgColor indexed="22"/>
        <bgColor indexed="64"/>
      </patternFill>
    </fill>
    <fill>
      <patternFill patternType="solid">
        <fgColor theme="8" tint="0.59999389629810485"/>
        <bgColor indexed="64"/>
      </patternFill>
    </fill>
    <fill>
      <patternFill patternType="solid">
        <fgColor indexed="52"/>
        <bgColor indexed="64"/>
      </patternFill>
    </fill>
    <fill>
      <patternFill patternType="solid">
        <fgColor indexed="43"/>
        <bgColor indexed="64"/>
      </patternFill>
    </fill>
    <fill>
      <patternFill patternType="solid">
        <fgColor rgb="FFFFFFFF"/>
        <bgColor indexed="64"/>
      </patternFill>
    </fill>
  </fills>
  <borders count="9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10"/>
      </left>
      <right style="thin">
        <color indexed="64"/>
      </right>
      <top style="thick">
        <color indexed="10"/>
      </top>
      <bottom style="thin">
        <color indexed="64"/>
      </bottom>
      <diagonal/>
    </border>
    <border>
      <left style="thin">
        <color indexed="64"/>
      </left>
      <right style="thin">
        <color indexed="64"/>
      </right>
      <top style="thick">
        <color indexed="10"/>
      </top>
      <bottom style="thin">
        <color indexed="64"/>
      </bottom>
      <diagonal/>
    </border>
    <border>
      <left style="thin">
        <color indexed="64"/>
      </left>
      <right style="thick">
        <color indexed="10"/>
      </right>
      <top style="thick">
        <color indexed="10"/>
      </top>
      <bottom style="thin">
        <color indexed="64"/>
      </bottom>
      <diagonal/>
    </border>
    <border>
      <left style="thick">
        <color indexed="10"/>
      </left>
      <right style="thin">
        <color indexed="64"/>
      </right>
      <top style="thin">
        <color indexed="64"/>
      </top>
      <bottom style="thin">
        <color indexed="64"/>
      </bottom>
      <diagonal/>
    </border>
    <border>
      <left style="thin">
        <color indexed="64"/>
      </left>
      <right style="thick">
        <color indexed="10"/>
      </right>
      <top style="thin">
        <color indexed="64"/>
      </top>
      <bottom style="thin">
        <color indexed="64"/>
      </bottom>
      <diagonal/>
    </border>
    <border>
      <left style="thick">
        <color indexed="10"/>
      </left>
      <right style="thin">
        <color indexed="64"/>
      </right>
      <top style="thin">
        <color indexed="64"/>
      </top>
      <bottom style="thick">
        <color indexed="10"/>
      </bottom>
      <diagonal/>
    </border>
    <border>
      <left style="thin">
        <color indexed="64"/>
      </left>
      <right style="thin">
        <color indexed="64"/>
      </right>
      <top style="thin">
        <color indexed="64"/>
      </top>
      <bottom style="thick">
        <color indexed="10"/>
      </bottom>
      <diagonal/>
    </border>
    <border>
      <left style="thin">
        <color indexed="64"/>
      </left>
      <right style="thick">
        <color indexed="10"/>
      </right>
      <top style="thin">
        <color indexed="64"/>
      </top>
      <bottom style="thick">
        <color indexed="10"/>
      </bottom>
      <diagonal/>
    </border>
    <border>
      <left style="thin">
        <color indexed="64"/>
      </left>
      <right/>
      <top/>
      <bottom/>
      <diagonal/>
    </border>
    <border>
      <left style="thick">
        <color indexed="17"/>
      </left>
      <right style="thin">
        <color indexed="64"/>
      </right>
      <top style="thick">
        <color indexed="17"/>
      </top>
      <bottom style="thin">
        <color indexed="64"/>
      </bottom>
      <diagonal/>
    </border>
    <border>
      <left/>
      <right style="thin">
        <color indexed="64"/>
      </right>
      <top style="thick">
        <color indexed="17"/>
      </top>
      <bottom style="thin">
        <color indexed="64"/>
      </bottom>
      <diagonal/>
    </border>
    <border>
      <left style="thin">
        <color indexed="64"/>
      </left>
      <right style="thin">
        <color indexed="64"/>
      </right>
      <top style="thick">
        <color indexed="17"/>
      </top>
      <bottom style="thin">
        <color indexed="64"/>
      </bottom>
      <diagonal/>
    </border>
    <border>
      <left style="thin">
        <color indexed="64"/>
      </left>
      <right/>
      <top style="thick">
        <color indexed="17"/>
      </top>
      <bottom style="thin">
        <color indexed="64"/>
      </bottom>
      <diagonal/>
    </border>
    <border>
      <left style="thick">
        <color indexed="53"/>
      </left>
      <right style="thin">
        <color indexed="64"/>
      </right>
      <top style="thick">
        <color indexed="53"/>
      </top>
      <bottom style="thin">
        <color indexed="64"/>
      </bottom>
      <diagonal/>
    </border>
    <border>
      <left style="thin">
        <color indexed="64"/>
      </left>
      <right style="thin">
        <color indexed="64"/>
      </right>
      <top style="thick">
        <color indexed="53"/>
      </top>
      <bottom style="thin">
        <color indexed="64"/>
      </bottom>
      <diagonal/>
    </border>
    <border>
      <left style="thin">
        <color indexed="64"/>
      </left>
      <right style="thick">
        <color indexed="53"/>
      </right>
      <top style="thick">
        <color indexed="53"/>
      </top>
      <bottom style="thin">
        <color indexed="64"/>
      </bottom>
      <diagonal/>
    </border>
    <border>
      <left style="thick">
        <color indexed="12"/>
      </left>
      <right style="thin">
        <color indexed="64"/>
      </right>
      <top style="thick">
        <color indexed="12"/>
      </top>
      <bottom style="thin">
        <color indexed="64"/>
      </bottom>
      <diagonal/>
    </border>
    <border>
      <left style="thin">
        <color indexed="64"/>
      </left>
      <right style="thin">
        <color indexed="64"/>
      </right>
      <top style="thick">
        <color indexed="12"/>
      </top>
      <bottom style="thin">
        <color indexed="64"/>
      </bottom>
      <diagonal/>
    </border>
    <border>
      <left style="thin">
        <color indexed="64"/>
      </left>
      <right style="thick">
        <color indexed="12"/>
      </right>
      <top style="thick">
        <color indexed="12"/>
      </top>
      <bottom style="thin">
        <color indexed="64"/>
      </bottom>
      <diagonal/>
    </border>
    <border>
      <left style="thick">
        <color indexed="17"/>
      </left>
      <right style="thin">
        <color indexed="64"/>
      </right>
      <top style="thin">
        <color indexed="64"/>
      </top>
      <bottom style="thin">
        <color indexed="64"/>
      </bottom>
      <diagonal/>
    </border>
    <border>
      <left style="thick">
        <color indexed="53"/>
      </left>
      <right style="thin">
        <color indexed="64"/>
      </right>
      <top style="thin">
        <color indexed="64"/>
      </top>
      <bottom style="thin">
        <color indexed="64"/>
      </bottom>
      <diagonal/>
    </border>
    <border>
      <left style="thin">
        <color indexed="64"/>
      </left>
      <right style="thick">
        <color indexed="53"/>
      </right>
      <top style="thin">
        <color indexed="64"/>
      </top>
      <bottom style="thin">
        <color indexed="64"/>
      </bottom>
      <diagonal/>
    </border>
    <border>
      <left style="thick">
        <color indexed="12"/>
      </left>
      <right style="thin">
        <color indexed="64"/>
      </right>
      <top style="thin">
        <color indexed="64"/>
      </top>
      <bottom style="thin">
        <color indexed="64"/>
      </bottom>
      <diagonal/>
    </border>
    <border>
      <left style="thin">
        <color indexed="64"/>
      </left>
      <right style="thick">
        <color indexed="12"/>
      </right>
      <top style="thin">
        <color indexed="64"/>
      </top>
      <bottom style="thin">
        <color indexed="64"/>
      </bottom>
      <diagonal/>
    </border>
    <border>
      <left style="thick">
        <color indexed="17"/>
      </left>
      <right style="thin">
        <color indexed="64"/>
      </right>
      <top style="thin">
        <color indexed="64"/>
      </top>
      <bottom/>
      <diagonal/>
    </border>
    <border>
      <left style="thick">
        <color indexed="53"/>
      </left>
      <right style="thin">
        <color indexed="64"/>
      </right>
      <top style="thin">
        <color indexed="64"/>
      </top>
      <bottom/>
      <diagonal/>
    </border>
    <border>
      <left style="thin">
        <color indexed="64"/>
      </left>
      <right style="thick">
        <color indexed="53"/>
      </right>
      <top style="thin">
        <color indexed="64"/>
      </top>
      <bottom/>
      <diagonal/>
    </border>
    <border>
      <left style="thick">
        <color indexed="12"/>
      </left>
      <right style="thin">
        <color indexed="64"/>
      </right>
      <top style="thin">
        <color indexed="64"/>
      </top>
      <bottom/>
      <diagonal/>
    </border>
    <border>
      <left style="thin">
        <color indexed="64"/>
      </left>
      <right style="thick">
        <color indexed="12"/>
      </right>
      <top style="thin">
        <color indexed="64"/>
      </top>
      <bottom/>
      <diagonal/>
    </border>
    <border>
      <left style="thick">
        <color indexed="17"/>
      </left>
      <right style="thin">
        <color indexed="64"/>
      </right>
      <top style="thin">
        <color indexed="64"/>
      </top>
      <bottom style="thick">
        <color indexed="17"/>
      </bottom>
      <diagonal/>
    </border>
    <border>
      <left/>
      <right style="thin">
        <color indexed="64"/>
      </right>
      <top style="thin">
        <color indexed="64"/>
      </top>
      <bottom style="thick">
        <color indexed="17"/>
      </bottom>
      <diagonal/>
    </border>
    <border>
      <left style="thin">
        <color indexed="64"/>
      </left>
      <right style="thin">
        <color indexed="64"/>
      </right>
      <top style="thin">
        <color indexed="64"/>
      </top>
      <bottom style="thick">
        <color indexed="17"/>
      </bottom>
      <diagonal/>
    </border>
    <border>
      <left style="thin">
        <color indexed="64"/>
      </left>
      <right/>
      <top style="thin">
        <color indexed="64"/>
      </top>
      <bottom style="thick">
        <color indexed="17"/>
      </bottom>
      <diagonal/>
    </border>
    <border>
      <left style="thick">
        <color indexed="53"/>
      </left>
      <right style="thin">
        <color indexed="64"/>
      </right>
      <top style="thin">
        <color indexed="64"/>
      </top>
      <bottom style="thick">
        <color indexed="53"/>
      </bottom>
      <diagonal/>
    </border>
    <border>
      <left style="thin">
        <color indexed="64"/>
      </left>
      <right style="thin">
        <color indexed="64"/>
      </right>
      <top style="thin">
        <color indexed="64"/>
      </top>
      <bottom style="thick">
        <color indexed="53"/>
      </bottom>
      <diagonal/>
    </border>
    <border>
      <left style="thick">
        <color indexed="12"/>
      </left>
      <right style="thin">
        <color indexed="64"/>
      </right>
      <top style="thin">
        <color indexed="64"/>
      </top>
      <bottom style="thick">
        <color indexed="12"/>
      </bottom>
      <diagonal/>
    </border>
    <border>
      <left style="thin">
        <color indexed="64"/>
      </left>
      <right style="thin">
        <color indexed="64"/>
      </right>
      <top style="thin">
        <color indexed="64"/>
      </top>
      <bottom style="thick">
        <color indexed="12"/>
      </bottom>
      <diagonal/>
    </border>
    <border>
      <left style="thin">
        <color indexed="64"/>
      </left>
      <right style="thick">
        <color indexed="12"/>
      </right>
      <top style="thin">
        <color indexed="64"/>
      </top>
      <bottom style="thick">
        <color indexed="12"/>
      </bottom>
      <diagonal/>
    </border>
    <border>
      <left style="thick">
        <color indexed="17"/>
      </left>
      <right/>
      <top style="thick">
        <color indexed="17"/>
      </top>
      <bottom style="thin">
        <color indexed="17"/>
      </bottom>
      <diagonal/>
    </border>
    <border>
      <left/>
      <right/>
      <top style="thick">
        <color indexed="17"/>
      </top>
      <bottom style="thin">
        <color indexed="17"/>
      </bottom>
      <diagonal/>
    </border>
    <border>
      <left/>
      <right style="thick">
        <color indexed="17"/>
      </right>
      <top style="thick">
        <color indexed="17"/>
      </top>
      <bottom style="thin">
        <color indexed="17"/>
      </bottom>
      <diagonal/>
    </border>
    <border>
      <left style="thick">
        <color indexed="17"/>
      </left>
      <right/>
      <top style="thin">
        <color indexed="17"/>
      </top>
      <bottom style="thin">
        <color indexed="17"/>
      </bottom>
      <diagonal/>
    </border>
    <border>
      <left/>
      <right/>
      <top style="thin">
        <color indexed="17"/>
      </top>
      <bottom style="thin">
        <color indexed="17"/>
      </bottom>
      <diagonal/>
    </border>
    <border>
      <left/>
      <right style="thick">
        <color indexed="17"/>
      </right>
      <top style="thin">
        <color indexed="17"/>
      </top>
      <bottom style="thin">
        <color indexed="17"/>
      </bottom>
      <diagonal/>
    </border>
    <border>
      <left style="thick">
        <color indexed="17"/>
      </left>
      <right/>
      <top style="thin">
        <color indexed="17"/>
      </top>
      <bottom style="thick">
        <color indexed="17"/>
      </bottom>
      <diagonal/>
    </border>
    <border>
      <left/>
      <right/>
      <top style="thin">
        <color indexed="17"/>
      </top>
      <bottom style="thick">
        <color indexed="17"/>
      </bottom>
      <diagonal/>
    </border>
    <border>
      <left/>
      <right style="thick">
        <color indexed="17"/>
      </right>
      <top style="thin">
        <color indexed="17"/>
      </top>
      <bottom style="thick">
        <color indexed="17"/>
      </bottom>
      <diagonal/>
    </border>
    <border>
      <left style="thick">
        <color indexed="12"/>
      </left>
      <right/>
      <top style="thick">
        <color indexed="12"/>
      </top>
      <bottom style="thin">
        <color indexed="12"/>
      </bottom>
      <diagonal/>
    </border>
    <border>
      <left/>
      <right/>
      <top style="thick">
        <color indexed="12"/>
      </top>
      <bottom style="thin">
        <color indexed="12"/>
      </bottom>
      <diagonal/>
    </border>
    <border>
      <left/>
      <right style="thick">
        <color indexed="12"/>
      </right>
      <top style="thick">
        <color indexed="12"/>
      </top>
      <bottom style="thin">
        <color indexed="12"/>
      </bottom>
      <diagonal/>
    </border>
    <border>
      <left style="thick">
        <color indexed="12"/>
      </left>
      <right/>
      <top style="thin">
        <color indexed="12"/>
      </top>
      <bottom style="thin">
        <color indexed="12"/>
      </bottom>
      <diagonal/>
    </border>
    <border>
      <left/>
      <right/>
      <top style="thin">
        <color indexed="12"/>
      </top>
      <bottom style="thin">
        <color indexed="12"/>
      </bottom>
      <diagonal/>
    </border>
    <border>
      <left/>
      <right style="thick">
        <color indexed="12"/>
      </right>
      <top style="thin">
        <color indexed="12"/>
      </top>
      <bottom style="thin">
        <color indexed="12"/>
      </bottom>
      <diagonal/>
    </border>
    <border>
      <left style="thick">
        <color indexed="12"/>
      </left>
      <right/>
      <top style="thin">
        <color indexed="12"/>
      </top>
      <bottom style="thick">
        <color indexed="12"/>
      </bottom>
      <diagonal/>
    </border>
    <border>
      <left/>
      <right/>
      <top style="thin">
        <color indexed="12"/>
      </top>
      <bottom style="thick">
        <color indexed="12"/>
      </bottom>
      <diagonal/>
    </border>
    <border>
      <left/>
      <right style="thick">
        <color indexed="12"/>
      </right>
      <top style="thin">
        <color indexed="12"/>
      </top>
      <bottom style="thick">
        <color indexed="12"/>
      </bottom>
      <diagonal/>
    </border>
    <border>
      <left style="thick">
        <color indexed="10"/>
      </left>
      <right/>
      <top style="thick">
        <color indexed="10"/>
      </top>
      <bottom style="thin">
        <color indexed="10"/>
      </bottom>
      <diagonal/>
    </border>
    <border>
      <left/>
      <right/>
      <top style="thick">
        <color indexed="10"/>
      </top>
      <bottom style="thin">
        <color indexed="10"/>
      </bottom>
      <diagonal/>
    </border>
    <border>
      <left/>
      <right style="thick">
        <color indexed="10"/>
      </right>
      <top style="thick">
        <color indexed="10"/>
      </top>
      <bottom style="thin">
        <color indexed="10"/>
      </bottom>
      <diagonal/>
    </border>
    <border>
      <left style="thick">
        <color indexed="10"/>
      </left>
      <right/>
      <top style="thin">
        <color indexed="10"/>
      </top>
      <bottom style="thin">
        <color indexed="10"/>
      </bottom>
      <diagonal/>
    </border>
    <border>
      <left/>
      <right/>
      <top style="thin">
        <color indexed="10"/>
      </top>
      <bottom style="thin">
        <color indexed="10"/>
      </bottom>
      <diagonal/>
    </border>
    <border>
      <left/>
      <right style="thick">
        <color indexed="10"/>
      </right>
      <top style="thin">
        <color indexed="10"/>
      </top>
      <bottom style="thin">
        <color indexed="10"/>
      </bottom>
      <diagonal/>
    </border>
    <border>
      <left style="thick">
        <color indexed="10"/>
      </left>
      <right/>
      <top style="thin">
        <color indexed="10"/>
      </top>
      <bottom style="thick">
        <color indexed="10"/>
      </bottom>
      <diagonal/>
    </border>
    <border>
      <left/>
      <right/>
      <top style="thin">
        <color indexed="10"/>
      </top>
      <bottom style="thick">
        <color indexed="10"/>
      </bottom>
      <diagonal/>
    </border>
    <border>
      <left/>
      <right style="thick">
        <color indexed="10"/>
      </right>
      <top style="thin">
        <color indexed="10"/>
      </top>
      <bottom style="thick">
        <color indexed="10"/>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thin">
        <color indexed="17"/>
      </bottom>
      <diagonal/>
    </border>
    <border>
      <left/>
      <right style="thick">
        <color indexed="17"/>
      </right>
      <top/>
      <bottom style="thin">
        <color indexed="17"/>
      </bottom>
      <diagonal/>
    </border>
  </borders>
  <cellStyleXfs count="13">
    <xf numFmtId="0" fontId="0" fillId="0" borderId="0"/>
    <xf numFmtId="43" fontId="5" fillId="0" borderId="0" applyFont="0" applyFill="0" applyBorder="0" applyAlignment="0" applyProtection="0">
      <alignment vertical="center"/>
    </xf>
    <xf numFmtId="0" fontId="3" fillId="0" borderId="0"/>
    <xf numFmtId="43" fontId="4" fillId="0" borderId="0" applyFont="0" applyFill="0" applyBorder="0" applyAlignment="0" applyProtection="0"/>
    <xf numFmtId="0" fontId="4" fillId="0" borderId="0"/>
    <xf numFmtId="40" fontId="3" fillId="0" borderId="0" applyFont="0" applyFill="0" applyBorder="0" applyAlignment="0" applyProtection="0"/>
    <xf numFmtId="9" fontId="25" fillId="0" borderId="0" applyFont="0" applyFill="0" applyBorder="0" applyAlignment="0" applyProtection="0">
      <alignment vertical="center"/>
    </xf>
    <xf numFmtId="0" fontId="9" fillId="0" borderId="0"/>
    <xf numFmtId="0" fontId="25" fillId="0" borderId="0">
      <alignment vertical="center"/>
    </xf>
    <xf numFmtId="0" fontId="30" fillId="0" borderId="0"/>
    <xf numFmtId="43" fontId="30" fillId="0" borderId="0" applyFont="0" applyFill="0" applyBorder="0" applyAlignment="0" applyProtection="0">
      <alignment vertical="center"/>
    </xf>
    <xf numFmtId="0" fontId="25" fillId="0" borderId="0">
      <alignment vertical="center"/>
    </xf>
    <xf numFmtId="0" fontId="14" fillId="0" borderId="0"/>
  </cellStyleXfs>
  <cellXfs count="551">
    <xf numFmtId="0" fontId="0" fillId="0" borderId="0" xfId="0"/>
    <xf numFmtId="0" fontId="0" fillId="0" borderId="5" xfId="0" applyBorder="1"/>
    <xf numFmtId="0" fontId="7" fillId="0" borderId="4" xfId="0" applyFont="1" applyBorder="1" applyAlignment="1">
      <alignment horizontal="left" vertical="top"/>
    </xf>
    <xf numFmtId="0" fontId="0" fillId="2" borderId="5" xfId="0" applyFill="1" applyBorder="1"/>
    <xf numFmtId="0" fontId="10" fillId="2" borderId="5" xfId="0" applyFont="1" applyFill="1" applyBorder="1" applyAlignment="1">
      <alignment horizontal="center" vertical="center"/>
    </xf>
    <xf numFmtId="43" fontId="0" fillId="0" borderId="0" xfId="1" applyFont="1" applyAlignment="1"/>
    <xf numFmtId="177" fontId="14" fillId="0" borderId="0" xfId="2" applyNumberFormat="1" applyFont="1" applyAlignment="1">
      <alignment vertical="center"/>
    </xf>
    <xf numFmtId="177" fontId="16" fillId="0" borderId="0" xfId="2" applyNumberFormat="1" applyFont="1" applyAlignment="1">
      <alignment horizontal="center" vertical="center"/>
    </xf>
    <xf numFmtId="177" fontId="16" fillId="0" borderId="0" xfId="2" applyNumberFormat="1" applyFont="1" applyAlignment="1">
      <alignment vertical="center"/>
    </xf>
    <xf numFmtId="177" fontId="19" fillId="0" borderId="0" xfId="2" applyNumberFormat="1" applyFont="1" applyAlignment="1">
      <alignment horizontal="center" vertical="center"/>
    </xf>
    <xf numFmtId="177" fontId="16" fillId="0" borderId="5" xfId="2" applyNumberFormat="1" applyFont="1" applyBorder="1" applyAlignment="1" applyProtection="1">
      <alignment horizontal="center" vertical="center"/>
      <protection locked="0"/>
    </xf>
    <xf numFmtId="177" fontId="16" fillId="0" borderId="5" xfId="3" applyNumberFormat="1" applyFont="1" applyBorder="1" applyAlignment="1" applyProtection="1">
      <alignment horizontal="right" vertical="center"/>
      <protection locked="0"/>
    </xf>
    <xf numFmtId="177" fontId="19" fillId="0" borderId="0" xfId="2" applyNumberFormat="1" applyFont="1" applyAlignment="1">
      <alignment vertical="center"/>
    </xf>
    <xf numFmtId="177" fontId="17" fillId="0" borderId="0" xfId="2" applyNumberFormat="1" applyFont="1" applyAlignment="1">
      <alignment horizontal="left" vertical="center"/>
    </xf>
    <xf numFmtId="177" fontId="16" fillId="0" borderId="0" xfId="2" applyNumberFormat="1" applyFont="1" applyAlignment="1" applyProtection="1">
      <alignment horizontal="center" vertical="center"/>
      <protection locked="0"/>
    </xf>
    <xf numFmtId="177" fontId="17" fillId="0" borderId="0" xfId="2" applyNumberFormat="1" applyFont="1" applyAlignment="1" applyProtection="1">
      <alignment horizontal="right" vertical="center"/>
      <protection locked="0"/>
    </xf>
    <xf numFmtId="177" fontId="14" fillId="0" borderId="0" xfId="2" applyNumberFormat="1" applyFont="1" applyAlignment="1">
      <alignment horizontal="center" vertical="center"/>
    </xf>
    <xf numFmtId="177" fontId="16" fillId="0" borderId="0" xfId="2" applyNumberFormat="1" applyFont="1" applyAlignment="1" applyProtection="1">
      <alignment vertical="center"/>
      <protection locked="0"/>
    </xf>
    <xf numFmtId="177" fontId="16" fillId="0" borderId="0" xfId="2" applyNumberFormat="1" applyFont="1" applyAlignment="1">
      <alignment horizontal="right" vertical="center"/>
    </xf>
    <xf numFmtId="177" fontId="17" fillId="0" borderId="5" xfId="2" applyNumberFormat="1" applyFont="1" applyBorder="1" applyAlignment="1">
      <alignment vertical="center" wrapText="1" shrinkToFit="1"/>
    </xf>
    <xf numFmtId="177" fontId="16" fillId="0" borderId="5" xfId="2" applyNumberFormat="1" applyFont="1" applyBorder="1" applyAlignment="1">
      <alignment vertical="center" wrapText="1" shrinkToFit="1"/>
    </xf>
    <xf numFmtId="177" fontId="17" fillId="0" borderId="0" xfId="4" applyNumberFormat="1" applyFont="1" applyAlignment="1">
      <alignment horizontal="center" vertical="center"/>
    </xf>
    <xf numFmtId="177" fontId="16" fillId="0" borderId="5" xfId="2" applyNumberFormat="1" applyFont="1" applyBorder="1" applyAlignment="1" applyProtection="1">
      <alignment horizontal="center" vertical="center" shrinkToFit="1"/>
      <protection locked="0"/>
    </xf>
    <xf numFmtId="177" fontId="21" fillId="0" borderId="0" xfId="2" applyNumberFormat="1" applyFont="1" applyAlignment="1">
      <alignment vertical="center"/>
    </xf>
    <xf numFmtId="177" fontId="21" fillId="0" borderId="0" xfId="2" applyNumberFormat="1" applyFont="1" applyAlignment="1">
      <alignment horizontal="center" vertical="center"/>
    </xf>
    <xf numFmtId="177" fontId="23" fillId="0" borderId="0" xfId="4" applyNumberFormat="1" applyFont="1" applyAlignment="1">
      <alignment horizontal="center" vertical="center"/>
    </xf>
    <xf numFmtId="177" fontId="14" fillId="0" borderId="0" xfId="5" applyNumberFormat="1" applyFont="1" applyAlignment="1">
      <alignment horizontal="center" vertical="center"/>
    </xf>
    <xf numFmtId="177" fontId="16" fillId="0" borderId="0" xfId="4" applyNumberFormat="1" applyFont="1" applyAlignment="1">
      <alignment vertical="center"/>
    </xf>
    <xf numFmtId="177" fontId="14" fillId="0" borderId="0" xfId="4" applyNumberFormat="1" applyFont="1" applyAlignment="1">
      <alignment vertical="center"/>
    </xf>
    <xf numFmtId="177" fontId="16" fillId="0" borderId="0" xfId="4" applyNumberFormat="1" applyFont="1" applyAlignment="1" applyProtection="1">
      <alignment horizontal="left" vertical="center"/>
      <protection locked="0"/>
    </xf>
    <xf numFmtId="177" fontId="16" fillId="0" borderId="0" xfId="4" applyNumberFormat="1" applyFont="1" applyAlignment="1">
      <alignment horizontal="right" vertical="center"/>
    </xf>
    <xf numFmtId="177" fontId="16" fillId="0" borderId="5" xfId="4" applyNumberFormat="1" applyFont="1" applyBorder="1" applyAlignment="1" applyProtection="1">
      <alignment horizontal="center" vertical="center"/>
      <protection locked="0"/>
    </xf>
    <xf numFmtId="177" fontId="16" fillId="0" borderId="5" xfId="4" applyNumberFormat="1" applyFont="1" applyBorder="1" applyAlignment="1" applyProtection="1">
      <alignment horizontal="right" vertical="center"/>
      <protection locked="0"/>
    </xf>
    <xf numFmtId="177" fontId="16" fillId="3" borderId="5" xfId="4" applyNumberFormat="1" applyFont="1" applyFill="1" applyBorder="1" applyAlignment="1" applyProtection="1">
      <alignment horizontal="center" vertical="center"/>
      <protection locked="0"/>
    </xf>
    <xf numFmtId="177" fontId="16" fillId="3" borderId="5" xfId="3" applyNumberFormat="1" applyFont="1" applyFill="1" applyBorder="1" applyAlignment="1" applyProtection="1">
      <alignment horizontal="right" vertical="center"/>
      <protection locked="0"/>
    </xf>
    <xf numFmtId="177" fontId="16" fillId="3" borderId="0" xfId="4" applyNumberFormat="1" applyFont="1" applyFill="1" applyAlignment="1">
      <alignment vertical="center"/>
    </xf>
    <xf numFmtId="177" fontId="14" fillId="3" borderId="0" xfId="4" applyNumberFormat="1" applyFont="1" applyFill="1" applyAlignment="1">
      <alignment vertical="center"/>
    </xf>
    <xf numFmtId="177" fontId="17" fillId="0" borderId="5" xfId="3" applyNumberFormat="1" applyFont="1" applyBorder="1" applyAlignment="1" applyProtection="1">
      <alignment horizontal="right" vertical="center"/>
      <protection locked="0"/>
    </xf>
    <xf numFmtId="177" fontId="16" fillId="0" borderId="5" xfId="4" applyNumberFormat="1" applyFont="1" applyBorder="1" applyAlignment="1">
      <alignment vertical="center"/>
    </xf>
    <xf numFmtId="177" fontId="16" fillId="0" borderId="5" xfId="4" applyNumberFormat="1" applyFont="1" applyBorder="1" applyAlignment="1">
      <alignment horizontal="center" vertical="center"/>
    </xf>
    <xf numFmtId="177" fontId="14" fillId="0" borderId="0" xfId="4" applyNumberFormat="1" applyFont="1" applyAlignment="1">
      <alignment horizontal="center" vertical="center"/>
    </xf>
    <xf numFmtId="177" fontId="8" fillId="0" borderId="0" xfId="2" applyNumberFormat="1" applyFont="1" applyAlignment="1">
      <alignment vertical="center"/>
    </xf>
    <xf numFmtId="177" fontId="16" fillId="0" borderId="5" xfId="2" applyNumberFormat="1" applyFont="1" applyBorder="1" applyAlignment="1">
      <alignment horizontal="center" vertical="center"/>
    </xf>
    <xf numFmtId="177" fontId="17" fillId="0" borderId="5" xfId="2" applyNumberFormat="1" applyFont="1" applyBorder="1" applyAlignment="1">
      <alignment horizontal="right" vertical="center"/>
    </xf>
    <xf numFmtId="177" fontId="16" fillId="0" borderId="5" xfId="2" applyNumberFormat="1" applyFont="1" applyBorder="1" applyAlignment="1">
      <alignment horizontal="right" vertical="center"/>
    </xf>
    <xf numFmtId="177" fontId="17" fillId="0" borderId="5" xfId="3" applyNumberFormat="1" applyFont="1" applyBorder="1" applyAlignment="1">
      <alignment horizontal="right" vertical="center" shrinkToFit="1"/>
    </xf>
    <xf numFmtId="43" fontId="17" fillId="0" borderId="5" xfId="2" applyNumberFormat="1" applyFont="1" applyBorder="1" applyAlignment="1">
      <alignment horizontal="right" vertical="center" shrinkToFit="1"/>
    </xf>
    <xf numFmtId="177" fontId="17" fillId="0" borderId="5" xfId="2" applyNumberFormat="1" applyFont="1" applyBorder="1" applyAlignment="1">
      <alignment horizontal="right" vertical="center" shrinkToFit="1"/>
    </xf>
    <xf numFmtId="177" fontId="16" fillId="0" borderId="5" xfId="2" applyNumberFormat="1" applyFont="1" applyBorder="1" applyAlignment="1">
      <alignment horizontal="right" vertical="center" shrinkToFit="1"/>
    </xf>
    <xf numFmtId="43" fontId="24" fillId="0" borderId="0" xfId="1" applyFont="1" applyAlignment="1"/>
    <xf numFmtId="177" fontId="4" fillId="0" borderId="0" xfId="2" applyNumberFormat="1" applyFont="1" applyAlignment="1">
      <alignment vertical="center"/>
    </xf>
    <xf numFmtId="177" fontId="16" fillId="0" borderId="5" xfId="3" applyNumberFormat="1" applyFont="1" applyBorder="1" applyAlignment="1">
      <alignment horizontal="right" vertical="center" shrinkToFit="1"/>
    </xf>
    <xf numFmtId="43" fontId="7" fillId="0" borderId="5" xfId="1" applyFont="1" applyBorder="1" applyAlignment="1"/>
    <xf numFmtId="10" fontId="0" fillId="0" borderId="0" xfId="6" applyNumberFormat="1" applyFont="1" applyAlignment="1"/>
    <xf numFmtId="44" fontId="7" fillId="0" borderId="4" xfId="1" applyNumberFormat="1" applyFont="1" applyBorder="1" applyAlignment="1">
      <alignment horizontal="left" vertical="top" wrapText="1"/>
    </xf>
    <xf numFmtId="44" fontId="26" fillId="0" borderId="5" xfId="0" applyNumberFormat="1" applyFont="1" applyBorder="1" applyAlignment="1">
      <alignment vertical="center"/>
    </xf>
    <xf numFmtId="176" fontId="27" fillId="0" borderId="5" xfId="0" applyNumberFormat="1" applyFont="1" applyBorder="1" applyAlignment="1" applyProtection="1">
      <alignment vertical="center"/>
      <protection hidden="1"/>
    </xf>
    <xf numFmtId="176" fontId="27" fillId="0" borderId="6" xfId="0" applyNumberFormat="1" applyFont="1" applyBorder="1" applyAlignment="1" applyProtection="1">
      <alignment vertical="center"/>
      <protection hidden="1"/>
    </xf>
    <xf numFmtId="0" fontId="26" fillId="0" borderId="5" xfId="0" applyFont="1" applyBorder="1" applyAlignment="1">
      <alignment horizontal="center" vertical="center"/>
    </xf>
    <xf numFmtId="43" fontId="27" fillId="0" borderId="5" xfId="1" applyFont="1" applyBorder="1" applyProtection="1">
      <alignment vertical="center"/>
      <protection hidden="1"/>
    </xf>
    <xf numFmtId="43" fontId="27" fillId="0" borderId="5" xfId="1" applyFont="1" applyBorder="1" applyAlignment="1" applyProtection="1">
      <alignment vertical="center" shrinkToFit="1"/>
      <protection hidden="1"/>
    </xf>
    <xf numFmtId="43" fontId="27" fillId="0" borderId="6" xfId="1" applyFont="1" applyBorder="1" applyProtection="1">
      <alignment vertical="center"/>
      <protection hidden="1"/>
    </xf>
    <xf numFmtId="44" fontId="7" fillId="2" borderId="4" xfId="1" applyNumberFormat="1" applyFont="1" applyFill="1" applyBorder="1" applyAlignment="1">
      <alignment horizontal="left" vertical="top" wrapText="1"/>
    </xf>
    <xf numFmtId="43" fontId="27" fillId="2" borderId="11" xfId="1" applyFont="1" applyFill="1" applyBorder="1" applyAlignment="1" applyProtection="1">
      <alignment vertical="center" shrinkToFit="1"/>
      <protection hidden="1"/>
    </xf>
    <xf numFmtId="43" fontId="27" fillId="2" borderId="5" xfId="1" applyFont="1" applyFill="1" applyBorder="1" applyAlignment="1" applyProtection="1">
      <alignment vertical="center" shrinkToFit="1"/>
      <protection hidden="1"/>
    </xf>
    <xf numFmtId="43" fontId="27" fillId="2" borderId="6" xfId="1" applyFont="1" applyFill="1" applyBorder="1" applyAlignment="1" applyProtection="1">
      <alignment vertical="center" shrinkToFit="1"/>
      <protection hidden="1"/>
    </xf>
    <xf numFmtId="0" fontId="26" fillId="2" borderId="5" xfId="0" applyFont="1" applyFill="1" applyBorder="1" applyAlignment="1">
      <alignment horizontal="center" vertical="center"/>
    </xf>
    <xf numFmtId="43" fontId="27" fillId="2" borderId="5" xfId="1" applyFont="1" applyFill="1" applyBorder="1" applyAlignment="1">
      <alignment horizontal="center" vertical="center"/>
    </xf>
    <xf numFmtId="43" fontId="27" fillId="2" borderId="6" xfId="1" applyFont="1" applyFill="1" applyBorder="1" applyAlignment="1">
      <alignment horizontal="center" vertical="center"/>
    </xf>
    <xf numFmtId="44" fontId="26" fillId="0" borderId="5" xfId="0" applyNumberFormat="1" applyFont="1" applyBorder="1" applyAlignment="1">
      <alignment horizontal="center" vertical="center"/>
    </xf>
    <xf numFmtId="43" fontId="27" fillId="2" borderId="5" xfId="1" applyFont="1" applyFill="1" applyBorder="1" applyProtection="1">
      <alignment vertical="center"/>
      <protection hidden="1"/>
    </xf>
    <xf numFmtId="43" fontId="27" fillId="2" borderId="6" xfId="1" applyFont="1" applyFill="1" applyBorder="1" applyProtection="1">
      <alignment vertical="center"/>
      <protection hidden="1"/>
    </xf>
    <xf numFmtId="44" fontId="7" fillId="2" borderId="4" xfId="1" applyNumberFormat="1" applyFont="1" applyFill="1" applyBorder="1" applyAlignment="1">
      <alignment horizontal="left" vertical="top" shrinkToFit="1"/>
    </xf>
    <xf numFmtId="44" fontId="7" fillId="0" borderId="4" xfId="1" applyNumberFormat="1" applyFont="1" applyBorder="1" applyAlignment="1">
      <alignment horizontal="left" vertical="top" shrinkToFit="1"/>
    </xf>
    <xf numFmtId="43" fontId="27" fillId="0" borderId="5" xfId="1" applyFont="1" applyBorder="1" applyAlignment="1">
      <alignment horizontal="center" vertical="center"/>
    </xf>
    <xf numFmtId="43" fontId="27" fillId="0" borderId="6" xfId="1" applyFont="1" applyBorder="1" applyAlignment="1">
      <alignment horizontal="center" vertical="center"/>
    </xf>
    <xf numFmtId="44" fontId="7" fillId="0" borderId="4" xfId="1" applyNumberFormat="1" applyFont="1" applyBorder="1" applyAlignment="1">
      <alignment horizontal="left" vertical="top"/>
    </xf>
    <xf numFmtId="44" fontId="7" fillId="0" borderId="4" xfId="0" applyNumberFormat="1" applyFont="1" applyBorder="1" applyAlignment="1" applyProtection="1">
      <alignment horizontal="left" vertical="top"/>
      <protection hidden="1"/>
    </xf>
    <xf numFmtId="44" fontId="7" fillId="2" borderId="4" xfId="0" applyNumberFormat="1" applyFont="1" applyFill="1" applyBorder="1" applyAlignment="1" applyProtection="1">
      <alignment horizontal="left" vertical="top"/>
      <protection hidden="1"/>
    </xf>
    <xf numFmtId="44" fontId="7" fillId="2" borderId="7" xfId="0" applyNumberFormat="1" applyFont="1" applyFill="1" applyBorder="1" applyAlignment="1" applyProtection="1">
      <alignment horizontal="left" vertical="top"/>
      <protection hidden="1"/>
    </xf>
    <xf numFmtId="0" fontId="26" fillId="2" borderId="8" xfId="0" applyFont="1" applyFill="1" applyBorder="1" applyAlignment="1">
      <alignment horizontal="center" vertical="center"/>
    </xf>
    <xf numFmtId="43" fontId="27" fillId="2" borderId="8" xfId="1" applyFont="1" applyFill="1" applyBorder="1" applyAlignment="1">
      <alignment horizontal="center" vertical="center"/>
    </xf>
    <xf numFmtId="43" fontId="27" fillId="2" borderId="9" xfId="1" applyFont="1" applyFill="1" applyBorder="1" applyAlignment="1">
      <alignment horizontal="center" vertical="center"/>
    </xf>
    <xf numFmtId="43" fontId="0" fillId="0" borderId="5" xfId="1" applyFont="1" applyBorder="1" applyAlignment="1"/>
    <xf numFmtId="43" fontId="14" fillId="0" borderId="0" xfId="1" applyFont="1">
      <alignment vertical="center"/>
    </xf>
    <xf numFmtId="44" fontId="7" fillId="4" borderId="5" xfId="0" applyNumberFormat="1" applyFont="1" applyFill="1" applyBorder="1" applyAlignment="1">
      <alignment horizontal="center" vertical="center"/>
    </xf>
    <xf numFmtId="10" fontId="7" fillId="4" borderId="2" xfId="6" applyNumberFormat="1" applyFont="1" applyFill="1" applyBorder="1" applyAlignment="1">
      <alignment horizontal="center" vertical="center"/>
    </xf>
    <xf numFmtId="0" fontId="7" fillId="0" borderId="5" xfId="1" applyNumberFormat="1" applyFont="1" applyBorder="1" applyAlignment="1">
      <alignment horizontal="center"/>
    </xf>
    <xf numFmtId="43" fontId="24" fillId="0" borderId="5" xfId="1" applyFont="1" applyBorder="1" applyAlignment="1"/>
    <xf numFmtId="43" fontId="14" fillId="0" borderId="0" xfId="1" applyFont="1" applyAlignment="1">
      <alignment horizontal="center" vertical="center"/>
    </xf>
    <xf numFmtId="43" fontId="19" fillId="0" borderId="0" xfId="1" applyFont="1" applyAlignment="1">
      <alignment horizontal="center" vertical="center"/>
    </xf>
    <xf numFmtId="43" fontId="19" fillId="0" borderId="0" xfId="1" applyFont="1" applyAlignment="1">
      <alignment vertical="center"/>
    </xf>
    <xf numFmtId="43" fontId="14" fillId="0" borderId="0" xfId="1" applyFont="1" applyAlignment="1">
      <alignment vertical="center"/>
    </xf>
    <xf numFmtId="43" fontId="16" fillId="0" borderId="0" xfId="1" applyFont="1" applyAlignment="1">
      <alignment vertical="center"/>
    </xf>
    <xf numFmtId="43" fontId="8" fillId="0" borderId="0" xfId="1" applyFont="1" applyAlignment="1">
      <alignment vertical="center"/>
    </xf>
    <xf numFmtId="43" fontId="16" fillId="0" borderId="0" xfId="1" applyFont="1" applyAlignment="1">
      <alignment horizontal="center" vertical="center"/>
    </xf>
    <xf numFmtId="43" fontId="0" fillId="0" borderId="0" xfId="1" applyFont="1" applyBorder="1" applyAlignment="1"/>
    <xf numFmtId="180" fontId="7" fillId="0" borderId="5" xfId="1" applyNumberFormat="1" applyFont="1" applyBorder="1" applyAlignment="1">
      <alignment horizontal="center"/>
    </xf>
    <xf numFmtId="44" fontId="7" fillId="0" borderId="4" xfId="0" applyNumberFormat="1" applyFont="1" applyFill="1" applyBorder="1" applyAlignment="1" applyProtection="1">
      <alignment horizontal="left" vertical="top"/>
      <protection hidden="1"/>
    </xf>
    <xf numFmtId="0" fontId="26" fillId="0" borderId="5" xfId="0" applyFont="1" applyFill="1" applyBorder="1" applyAlignment="1">
      <alignment horizontal="center" vertical="center"/>
    </xf>
    <xf numFmtId="43" fontId="27" fillId="0" borderId="5" xfId="1" applyFont="1" applyFill="1" applyBorder="1" applyProtection="1">
      <alignment vertical="center"/>
      <protection hidden="1"/>
    </xf>
    <xf numFmtId="43" fontId="27" fillId="0" borderId="5" xfId="1" applyFont="1" applyFill="1" applyBorder="1" applyAlignment="1" applyProtection="1">
      <alignment vertical="center" shrinkToFit="1"/>
      <protection hidden="1"/>
    </xf>
    <xf numFmtId="43" fontId="27" fillId="0" borderId="6" xfId="1" applyFont="1" applyFill="1" applyBorder="1" applyProtection="1">
      <alignment vertical="center"/>
      <protection hidden="1"/>
    </xf>
    <xf numFmtId="43" fontId="0" fillId="0" borderId="0" xfId="1" applyFont="1" applyFill="1" applyAlignment="1"/>
    <xf numFmtId="44" fontId="7" fillId="3" borderId="5" xfId="0" applyNumberFormat="1" applyFont="1" applyFill="1" applyBorder="1" applyAlignment="1">
      <alignment horizontal="center" vertical="center"/>
    </xf>
    <xf numFmtId="43" fontId="7" fillId="0" borderId="5" xfId="1" applyFont="1" applyFill="1" applyBorder="1" applyAlignment="1"/>
    <xf numFmtId="43" fontId="24" fillId="0" borderId="5" xfId="1" applyFont="1" applyFill="1" applyBorder="1" applyAlignment="1"/>
    <xf numFmtId="0" fontId="10" fillId="2" borderId="0" xfId="0" applyFont="1" applyFill="1" applyBorder="1" applyAlignment="1">
      <alignment horizontal="center" vertical="center"/>
    </xf>
    <xf numFmtId="43" fontId="27" fillId="0" borderId="0" xfId="1" applyFont="1" applyAlignment="1"/>
    <xf numFmtId="10" fontId="0" fillId="0" borderId="0" xfId="1" applyNumberFormat="1" applyFont="1" applyAlignment="1"/>
    <xf numFmtId="0" fontId="7" fillId="0" borderId="5" xfId="1" applyNumberFormat="1" applyFont="1" applyFill="1" applyBorder="1" applyAlignment="1">
      <alignment horizontal="center"/>
    </xf>
    <xf numFmtId="177" fontId="9" fillId="0" borderId="0" xfId="2" applyNumberFormat="1" applyFont="1" applyAlignment="1" applyProtection="1">
      <alignment horizontal="left" vertical="center"/>
      <protection locked="0"/>
    </xf>
    <xf numFmtId="44" fontId="7" fillId="0" borderId="4" xfId="1" applyNumberFormat="1" applyFont="1" applyFill="1" applyBorder="1" applyAlignment="1">
      <alignment horizontal="left" vertical="top" wrapText="1"/>
    </xf>
    <xf numFmtId="43" fontId="0" fillId="0" borderId="5" xfId="1" applyFont="1" applyFill="1" applyBorder="1" applyAlignment="1"/>
    <xf numFmtId="43" fontId="29" fillId="0" borderId="5" xfId="1" applyFont="1" applyBorder="1" applyAlignment="1"/>
    <xf numFmtId="43" fontId="24" fillId="3" borderId="5" xfId="1" applyFont="1" applyFill="1" applyBorder="1" applyAlignment="1"/>
    <xf numFmtId="43" fontId="0" fillId="0" borderId="0" xfId="6" applyNumberFormat="1" applyFont="1" applyFill="1" applyAlignment="1"/>
    <xf numFmtId="10" fontId="0" fillId="0" borderId="0" xfId="1" applyNumberFormat="1" applyFont="1" applyFill="1" applyAlignment="1"/>
    <xf numFmtId="43" fontId="0" fillId="0" borderId="0" xfId="1" applyFont="1" applyFill="1" applyBorder="1" applyAlignment="1"/>
    <xf numFmtId="43" fontId="31" fillId="0" borderId="0" xfId="1" applyFont="1" applyAlignment="1"/>
    <xf numFmtId="43" fontId="32" fillId="0" borderId="0" xfId="1" applyFont="1" applyAlignment="1"/>
    <xf numFmtId="43" fontId="33" fillId="0" borderId="0" xfId="1" applyFont="1" applyAlignment="1"/>
    <xf numFmtId="44" fontId="7" fillId="0" borderId="5" xfId="0" applyNumberFormat="1" applyFont="1" applyBorder="1" applyAlignment="1" applyProtection="1">
      <alignment horizontal="center" vertical="center"/>
      <protection hidden="1"/>
    </xf>
    <xf numFmtId="43" fontId="25" fillId="0" borderId="0" xfId="1" applyFont="1" applyAlignment="1"/>
    <xf numFmtId="0" fontId="7" fillId="0" borderId="0" xfId="0" applyFont="1"/>
    <xf numFmtId="43" fontId="7" fillId="0" borderId="0" xfId="0" applyNumberFormat="1" applyFont="1"/>
    <xf numFmtId="0" fontId="7" fillId="3" borderId="0" xfId="0" applyFont="1" applyFill="1"/>
    <xf numFmtId="43" fontId="7" fillId="0" borderId="0" xfId="1" applyFont="1" applyAlignment="1"/>
    <xf numFmtId="0" fontId="7" fillId="0" borderId="0" xfId="0" applyFont="1" applyAlignment="1">
      <alignment horizontal="center"/>
    </xf>
    <xf numFmtId="44" fontId="7" fillId="0" borderId="0" xfId="0" applyNumberFormat="1" applyFont="1"/>
    <xf numFmtId="4" fontId="34" fillId="0" borderId="0" xfId="0" applyNumberFormat="1" applyFont="1"/>
    <xf numFmtId="0" fontId="7" fillId="0" borderId="0" xfId="0" applyFont="1" applyFill="1"/>
    <xf numFmtId="43" fontId="7" fillId="0" borderId="0" xfId="0" applyNumberFormat="1" applyFont="1" applyFill="1"/>
    <xf numFmtId="179" fontId="7" fillId="0" borderId="0" xfId="1" applyNumberFormat="1" applyFont="1" applyAlignment="1"/>
    <xf numFmtId="0" fontId="7" fillId="0" borderId="0" xfId="0" applyFont="1" applyFill="1" applyAlignment="1">
      <alignment horizontal="center"/>
    </xf>
    <xf numFmtId="44" fontId="7" fillId="0" borderId="0" xfId="0" applyNumberFormat="1" applyFont="1" applyFill="1"/>
    <xf numFmtId="43" fontId="7" fillId="0" borderId="0" xfId="1" applyFont="1" applyFill="1" applyAlignment="1"/>
    <xf numFmtId="43" fontId="7" fillId="0" borderId="0" xfId="1" quotePrefix="1" applyFont="1" applyAlignment="1"/>
    <xf numFmtId="43" fontId="7" fillId="0" borderId="0" xfId="1" quotePrefix="1" applyFont="1" applyFill="1" applyAlignment="1"/>
    <xf numFmtId="9" fontId="7" fillId="0" borderId="0" xfId="6" applyFont="1" applyFill="1" applyAlignment="1"/>
    <xf numFmtId="0" fontId="24" fillId="0" borderId="0" xfId="0" applyFont="1"/>
    <xf numFmtId="0" fontId="7" fillId="0" borderId="5" xfId="0" applyFont="1" applyBorder="1"/>
    <xf numFmtId="0" fontId="7" fillId="2" borderId="5" xfId="0" applyFont="1" applyFill="1" applyBorder="1"/>
    <xf numFmtId="0" fontId="7" fillId="0" borderId="5" xfId="0" applyFont="1" applyFill="1" applyBorder="1"/>
    <xf numFmtId="0" fontId="7" fillId="3" borderId="5" xfId="0" applyFont="1" applyFill="1" applyBorder="1"/>
    <xf numFmtId="0" fontId="7" fillId="3" borderId="5" xfId="0" applyFont="1" applyFill="1" applyBorder="1" applyAlignment="1">
      <alignment horizontal="center"/>
    </xf>
    <xf numFmtId="43" fontId="24" fillId="2" borderId="5" xfId="1" applyFont="1" applyFill="1" applyBorder="1" applyAlignment="1"/>
    <xf numFmtId="43" fontId="35" fillId="0" borderId="5" xfId="1" applyFont="1" applyBorder="1" applyAlignment="1"/>
    <xf numFmtId="0" fontId="7" fillId="0" borderId="5" xfId="0" applyFont="1" applyBorder="1" applyAlignment="1">
      <alignment horizontal="left"/>
    </xf>
    <xf numFmtId="0" fontId="7" fillId="3" borderId="5" xfId="1" applyNumberFormat="1" applyFont="1" applyFill="1" applyBorder="1" applyAlignment="1">
      <alignment horizontal="center"/>
    </xf>
    <xf numFmtId="43" fontId="7" fillId="3" borderId="5" xfId="1" applyFont="1" applyFill="1" applyBorder="1" applyAlignment="1"/>
    <xf numFmtId="43" fontId="0" fillId="0" borderId="12" xfId="1" applyFont="1" applyFill="1" applyBorder="1" applyAlignment="1"/>
    <xf numFmtId="43" fontId="0" fillId="3" borderId="5" xfId="1" applyFont="1" applyFill="1" applyBorder="1" applyAlignment="1"/>
    <xf numFmtId="0" fontId="7" fillId="0" borderId="0" xfId="1" applyNumberFormat="1" applyFont="1" applyFill="1" applyBorder="1" applyAlignment="1">
      <alignment horizontal="center"/>
    </xf>
    <xf numFmtId="43" fontId="7" fillId="0" borderId="0" xfId="1" applyFont="1" applyFill="1" applyBorder="1" applyAlignment="1"/>
    <xf numFmtId="43" fontId="24" fillId="0" borderId="0" xfId="1" applyFont="1" applyFill="1" applyBorder="1" applyAlignment="1"/>
    <xf numFmtId="0" fontId="7" fillId="3" borderId="5" xfId="1" applyNumberFormat="1" applyFont="1" applyFill="1" applyBorder="1" applyAlignment="1">
      <alignment horizontal="left"/>
    </xf>
    <xf numFmtId="0" fontId="36" fillId="0" borderId="0" xfId="4" applyFont="1" applyAlignment="1">
      <alignment vertical="center"/>
    </xf>
    <xf numFmtId="0" fontId="4" fillId="0" borderId="0" xfId="4" applyAlignment="1">
      <alignment vertical="center"/>
    </xf>
    <xf numFmtId="181" fontId="36" fillId="3" borderId="0" xfId="4" applyNumberFormat="1" applyFont="1" applyFill="1" applyAlignment="1">
      <alignment vertical="center"/>
    </xf>
    <xf numFmtId="43" fontId="36" fillId="3" borderId="0" xfId="4" applyNumberFormat="1" applyFont="1" applyFill="1" applyAlignment="1">
      <alignment vertical="center"/>
    </xf>
    <xf numFmtId="43" fontId="4" fillId="0" borderId="0" xfId="4" applyNumberFormat="1" applyAlignment="1">
      <alignment vertical="center"/>
    </xf>
    <xf numFmtId="0" fontId="4" fillId="0" borderId="0" xfId="4"/>
    <xf numFmtId="0" fontId="38" fillId="0" borderId="0" xfId="4" applyFont="1" applyAlignment="1">
      <alignment vertical="center"/>
    </xf>
    <xf numFmtId="0" fontId="18" fillId="0" borderId="0" xfId="4" applyFont="1" applyAlignment="1">
      <alignment vertical="center"/>
    </xf>
    <xf numFmtId="0" fontId="9" fillId="0" borderId="0" xfId="4" applyFont="1" applyAlignment="1">
      <alignment vertical="center"/>
    </xf>
    <xf numFmtId="43" fontId="9" fillId="0" borderId="16" xfId="3" applyFont="1" applyBorder="1" applyAlignment="1">
      <alignment vertical="center" wrapText="1"/>
    </xf>
    <xf numFmtId="43" fontId="9" fillId="0" borderId="13" xfId="3" applyFont="1" applyBorder="1" applyAlignment="1">
      <alignment vertical="center" wrapText="1"/>
    </xf>
    <xf numFmtId="43" fontId="9" fillId="5" borderId="5" xfId="3" applyFont="1" applyFill="1" applyBorder="1" applyAlignment="1">
      <alignment vertical="center" wrapText="1"/>
    </xf>
    <xf numFmtId="0" fontId="9" fillId="0" borderId="0" xfId="4" applyFont="1"/>
    <xf numFmtId="43" fontId="9" fillId="5" borderId="5" xfId="3" applyFont="1" applyFill="1" applyBorder="1" applyAlignment="1">
      <alignment horizontal="center" vertical="center" wrapText="1"/>
    </xf>
    <xf numFmtId="43" fontId="9" fillId="5" borderId="12" xfId="3" applyFont="1" applyFill="1" applyBorder="1" applyAlignment="1">
      <alignment horizontal="center" vertical="center" wrapText="1"/>
    </xf>
    <xf numFmtId="43" fontId="9" fillId="5" borderId="11" xfId="3" applyFont="1" applyFill="1" applyBorder="1" applyAlignment="1">
      <alignment horizontal="center" vertical="center" wrapText="1"/>
    </xf>
    <xf numFmtId="43" fontId="9" fillId="0" borderId="17" xfId="3" applyFont="1" applyBorder="1" applyAlignment="1">
      <alignment vertical="center" wrapText="1"/>
    </xf>
    <xf numFmtId="43" fontId="9" fillId="0" borderId="18" xfId="3" applyFont="1" applyBorder="1" applyAlignment="1">
      <alignment vertical="center" wrapText="1"/>
    </xf>
    <xf numFmtId="43" fontId="16" fillId="5" borderId="5" xfId="3" applyFont="1" applyFill="1" applyBorder="1" applyAlignment="1">
      <alignment vertical="center" wrapText="1"/>
    </xf>
    <xf numFmtId="0" fontId="9" fillId="0" borderId="0" xfId="4" applyFont="1" applyAlignment="1">
      <alignment horizontal="center" wrapText="1"/>
    </xf>
    <xf numFmtId="43" fontId="40" fillId="6" borderId="5" xfId="3" applyFont="1" applyFill="1" applyBorder="1" applyAlignment="1">
      <alignment horizontal="left" vertical="center"/>
    </xf>
    <xf numFmtId="43" fontId="17" fillId="0" borderId="5" xfId="3" applyFont="1" applyBorder="1"/>
    <xf numFmtId="43" fontId="17" fillId="7" borderId="5" xfId="3" applyFont="1" applyFill="1" applyBorder="1" applyAlignment="1" applyProtection="1">
      <alignment horizontal="right" vertical="center"/>
      <protection locked="0"/>
    </xf>
    <xf numFmtId="43" fontId="17" fillId="8" borderId="16" xfId="3" applyFont="1" applyFill="1" applyBorder="1" applyAlignment="1" applyProtection="1">
      <alignment horizontal="right" vertical="center"/>
      <protection locked="0"/>
    </xf>
    <xf numFmtId="43" fontId="17" fillId="8" borderId="13" xfId="3" applyFont="1" applyFill="1" applyBorder="1" applyAlignment="1" applyProtection="1">
      <alignment horizontal="right" vertical="center"/>
      <protection locked="0"/>
    </xf>
    <xf numFmtId="43" fontId="17" fillId="8" borderId="5" xfId="3" applyFont="1" applyFill="1" applyBorder="1" applyAlignment="1" applyProtection="1">
      <alignment horizontal="right" vertical="center"/>
      <protection locked="0"/>
    </xf>
    <xf numFmtId="43" fontId="40" fillId="9" borderId="5" xfId="3" applyFont="1" applyFill="1" applyBorder="1" applyAlignment="1">
      <alignment horizontal="left" vertical="center"/>
    </xf>
    <xf numFmtId="43" fontId="9" fillId="0" borderId="5" xfId="3" applyFont="1" applyBorder="1" applyAlignment="1" applyProtection="1">
      <alignment horizontal="center" vertical="center"/>
      <protection locked="0"/>
    </xf>
    <xf numFmtId="43" fontId="43" fillId="0" borderId="5" xfId="3" applyFont="1" applyBorder="1" applyAlignment="1">
      <alignment vertical="center"/>
    </xf>
    <xf numFmtId="43" fontId="16" fillId="10" borderId="5" xfId="3" applyFont="1" applyFill="1" applyBorder="1" applyAlignment="1" applyProtection="1">
      <alignment horizontal="right" vertical="center"/>
      <protection locked="0"/>
    </xf>
    <xf numFmtId="43" fontId="16" fillId="10" borderId="5" xfId="3" applyFont="1" applyFill="1" applyBorder="1" applyAlignment="1" applyProtection="1">
      <alignment vertical="center"/>
      <protection locked="0"/>
    </xf>
    <xf numFmtId="43" fontId="9" fillId="0" borderId="22" xfId="3" applyFont="1" applyBorder="1" applyAlignment="1">
      <alignment vertical="center" wrapText="1"/>
    </xf>
    <xf numFmtId="43" fontId="9" fillId="0" borderId="14" xfId="3" applyFont="1" applyBorder="1" applyAlignment="1">
      <alignment vertical="center" wrapText="1"/>
    </xf>
    <xf numFmtId="43" fontId="16" fillId="11" borderId="5" xfId="3" applyFont="1" applyFill="1" applyBorder="1" applyAlignment="1">
      <alignment vertical="center"/>
    </xf>
    <xf numFmtId="43" fontId="16" fillId="11" borderId="5" xfId="3" applyFont="1" applyFill="1" applyBorder="1" applyAlignment="1" applyProtection="1">
      <alignment vertical="center"/>
      <protection locked="0"/>
    </xf>
    <xf numFmtId="43" fontId="17" fillId="11" borderId="5" xfId="3" applyFont="1" applyFill="1" applyBorder="1" applyAlignment="1" applyProtection="1">
      <alignment horizontal="right" vertical="center"/>
      <protection locked="0"/>
    </xf>
    <xf numFmtId="43" fontId="16" fillId="11" borderId="5" xfId="3" applyFont="1" applyFill="1" applyBorder="1"/>
    <xf numFmtId="43" fontId="16" fillId="11" borderId="12" xfId="3" applyFont="1" applyFill="1" applyBorder="1"/>
    <xf numFmtId="43" fontId="16" fillId="11" borderId="23" xfId="3" applyFont="1" applyFill="1" applyBorder="1" applyAlignment="1">
      <alignment vertical="center"/>
    </xf>
    <xf numFmtId="43" fontId="16" fillId="11" borderId="24" xfId="3" applyFont="1" applyFill="1" applyBorder="1" applyAlignment="1">
      <alignment vertical="center"/>
    </xf>
    <xf numFmtId="43" fontId="16" fillId="11" borderId="25" xfId="3" applyFont="1" applyFill="1" applyBorder="1" applyAlignment="1">
      <alignment vertical="center"/>
    </xf>
    <xf numFmtId="43" fontId="16" fillId="11" borderId="11" xfId="3" applyFont="1" applyFill="1" applyBorder="1" applyAlignment="1">
      <alignment vertical="center"/>
    </xf>
    <xf numFmtId="43" fontId="16" fillId="0" borderId="5" xfId="3" applyFont="1" applyBorder="1" applyAlignment="1" applyProtection="1">
      <alignment vertical="center"/>
      <protection locked="0"/>
    </xf>
    <xf numFmtId="43" fontId="16" fillId="0" borderId="5" xfId="3" applyFont="1" applyBorder="1" applyAlignment="1" applyProtection="1">
      <alignment horizontal="right" vertical="center"/>
      <protection locked="0"/>
    </xf>
    <xf numFmtId="43" fontId="16" fillId="7" borderId="5" xfId="3" applyFont="1" applyFill="1" applyBorder="1" applyAlignment="1" applyProtection="1">
      <alignment vertical="center"/>
      <protection locked="0"/>
    </xf>
    <xf numFmtId="43" fontId="16" fillId="0" borderId="5" xfId="3" applyFont="1" applyBorder="1"/>
    <xf numFmtId="43" fontId="16" fillId="0" borderId="12" xfId="3" applyFont="1" applyBorder="1"/>
    <xf numFmtId="43" fontId="16" fillId="0" borderId="26" xfId="3" applyFont="1" applyBorder="1" applyAlignment="1">
      <alignment vertical="center"/>
    </xf>
    <xf numFmtId="43" fontId="16" fillId="0" borderId="5" xfId="3" applyFont="1" applyBorder="1" applyAlignment="1">
      <alignment vertical="center"/>
    </xf>
    <xf numFmtId="43" fontId="16" fillId="0" borderId="27" xfId="3" applyFont="1" applyBorder="1" applyAlignment="1">
      <alignment vertical="center"/>
    </xf>
    <xf numFmtId="43" fontId="16" fillId="0" borderId="11" xfId="3" applyFont="1" applyBorder="1" applyAlignment="1">
      <alignment vertical="center"/>
    </xf>
    <xf numFmtId="43" fontId="16" fillId="0" borderId="5" xfId="3" applyFont="1" applyBorder="1" applyAlignment="1" applyProtection="1">
      <alignment vertical="top" wrapText="1"/>
      <protection locked="0"/>
    </xf>
    <xf numFmtId="182" fontId="43" fillId="0" borderId="0" xfId="11" applyNumberFormat="1" applyFont="1">
      <alignment vertical="center"/>
    </xf>
    <xf numFmtId="43" fontId="40" fillId="3" borderId="5" xfId="3" applyFont="1" applyFill="1" applyBorder="1" applyAlignment="1">
      <alignment horizontal="center" vertical="center"/>
    </xf>
    <xf numFmtId="43" fontId="16" fillId="3" borderId="5" xfId="3" applyFont="1" applyFill="1" applyBorder="1" applyAlignment="1" applyProtection="1">
      <alignment vertical="center"/>
      <protection locked="0"/>
    </xf>
    <xf numFmtId="43" fontId="16" fillId="3" borderId="5" xfId="3" applyFont="1" applyFill="1" applyBorder="1" applyAlignment="1" applyProtection="1">
      <alignment horizontal="right" vertical="center"/>
      <protection locked="0"/>
    </xf>
    <xf numFmtId="43" fontId="16" fillId="3" borderId="5" xfId="3" applyFont="1" applyFill="1" applyBorder="1"/>
    <xf numFmtId="43" fontId="16" fillId="3" borderId="12" xfId="3" applyFont="1" applyFill="1" applyBorder="1"/>
    <xf numFmtId="43" fontId="16" fillId="3" borderId="26" xfId="3" applyFont="1" applyFill="1" applyBorder="1" applyAlignment="1">
      <alignment vertical="center"/>
    </xf>
    <xf numFmtId="43" fontId="16" fillId="3" borderId="5" xfId="3" applyFont="1" applyFill="1" applyBorder="1" applyAlignment="1">
      <alignment vertical="center"/>
    </xf>
    <xf numFmtId="43" fontId="16" fillId="3" borderId="27" xfId="3" applyFont="1" applyFill="1" applyBorder="1" applyAlignment="1">
      <alignment vertical="center"/>
    </xf>
    <xf numFmtId="43" fontId="16" fillId="3" borderId="11" xfId="3" applyFont="1" applyFill="1" applyBorder="1" applyAlignment="1">
      <alignment vertical="center"/>
    </xf>
    <xf numFmtId="0" fontId="9" fillId="3" borderId="0" xfId="4" applyFont="1" applyFill="1"/>
    <xf numFmtId="43" fontId="21" fillId="0" borderId="5" xfId="3" applyFont="1" applyBorder="1" applyAlignment="1" applyProtection="1">
      <alignment vertical="center"/>
      <protection locked="0"/>
    </xf>
    <xf numFmtId="43" fontId="9" fillId="0" borderId="5" xfId="3" applyFont="1" applyBorder="1"/>
    <xf numFmtId="43" fontId="16" fillId="0" borderId="13" xfId="3" applyFont="1" applyBorder="1"/>
    <xf numFmtId="43" fontId="16" fillId="0" borderId="15" xfId="3" applyFont="1" applyBorder="1"/>
    <xf numFmtId="43" fontId="16" fillId="0" borderId="17" xfId="3" applyFont="1" applyBorder="1" applyAlignment="1">
      <alignment vertical="center"/>
    </xf>
    <xf numFmtId="43" fontId="16" fillId="0" borderId="18" xfId="3" applyFont="1" applyBorder="1" applyAlignment="1">
      <alignment vertical="center"/>
    </xf>
    <xf numFmtId="43" fontId="16" fillId="0" borderId="13" xfId="3" applyFont="1" applyBorder="1" applyAlignment="1">
      <alignment vertical="center"/>
    </xf>
    <xf numFmtId="182" fontId="43" fillId="3" borderId="0" xfId="11" applyNumberFormat="1" applyFont="1" applyFill="1">
      <alignment vertical="center"/>
    </xf>
    <xf numFmtId="43" fontId="16" fillId="0" borderId="28" xfId="3" applyFont="1" applyBorder="1" applyAlignment="1">
      <alignment vertical="center"/>
    </xf>
    <xf numFmtId="43" fontId="16" fillId="0" borderId="29" xfId="3" applyFont="1" applyBorder="1" applyAlignment="1">
      <alignment vertical="center"/>
    </xf>
    <xf numFmtId="43" fontId="16" fillId="0" borderId="30" xfId="3" applyFont="1" applyBorder="1" applyAlignment="1">
      <alignment vertical="center"/>
    </xf>
    <xf numFmtId="43" fontId="16" fillId="0" borderId="12" xfId="3" applyFont="1" applyBorder="1" applyAlignment="1" applyProtection="1">
      <alignment horizontal="right" vertical="center"/>
      <protection locked="0"/>
    </xf>
    <xf numFmtId="43" fontId="16" fillId="0" borderId="17" xfId="3" applyFont="1" applyBorder="1"/>
    <xf numFmtId="43" fontId="16" fillId="0" borderId="18" xfId="3" applyFont="1" applyBorder="1"/>
    <xf numFmtId="43" fontId="16" fillId="0" borderId="31" xfId="3" applyFont="1" applyBorder="1"/>
    <xf numFmtId="43" fontId="16" fillId="0" borderId="31" xfId="3" applyFont="1" applyBorder="1" applyAlignment="1">
      <alignment vertical="center"/>
    </xf>
    <xf numFmtId="43" fontId="16" fillId="0" borderId="19" xfId="3" applyFont="1" applyBorder="1" applyAlignment="1">
      <alignment vertical="center"/>
    </xf>
    <xf numFmtId="43" fontId="18" fillId="3" borderId="5" xfId="3" applyFont="1" applyFill="1" applyBorder="1"/>
    <xf numFmtId="43" fontId="16" fillId="3" borderId="12" xfId="3" applyFont="1" applyFill="1" applyBorder="1" applyAlignment="1" applyProtection="1">
      <alignment horizontal="right" vertical="center"/>
      <protection locked="0"/>
    </xf>
    <xf numFmtId="43" fontId="16" fillId="3" borderId="17" xfId="3" applyFont="1" applyFill="1" applyBorder="1"/>
    <xf numFmtId="43" fontId="16" fillId="3" borderId="18" xfId="3" applyFont="1" applyFill="1" applyBorder="1"/>
    <xf numFmtId="43" fontId="16" fillId="3" borderId="31" xfId="3" applyFont="1" applyFill="1" applyBorder="1"/>
    <xf numFmtId="43" fontId="16" fillId="3" borderId="17" xfId="3" applyFont="1" applyFill="1" applyBorder="1" applyAlignment="1">
      <alignment vertical="center"/>
    </xf>
    <xf numFmtId="43" fontId="16" fillId="3" borderId="18" xfId="3" applyFont="1" applyFill="1" applyBorder="1" applyAlignment="1">
      <alignment vertical="center"/>
    </xf>
    <xf numFmtId="43" fontId="16" fillId="3" borderId="31" xfId="3" applyFont="1" applyFill="1" applyBorder="1" applyAlignment="1">
      <alignment vertical="center"/>
    </xf>
    <xf numFmtId="43" fontId="16" fillId="3" borderId="19" xfId="3" applyFont="1" applyFill="1" applyBorder="1" applyAlignment="1">
      <alignment vertical="center"/>
    </xf>
    <xf numFmtId="43" fontId="16" fillId="0" borderId="32" xfId="3" applyFont="1" applyBorder="1"/>
    <xf numFmtId="43" fontId="16" fillId="0" borderId="33" xfId="3" applyFont="1" applyBorder="1"/>
    <xf numFmtId="43" fontId="16" fillId="0" borderId="34" xfId="3" applyFont="1" applyBorder="1"/>
    <xf numFmtId="43" fontId="16" fillId="0" borderId="35" xfId="3" applyFont="1" applyBorder="1"/>
    <xf numFmtId="43" fontId="16" fillId="0" borderId="36" xfId="3" applyFont="1" applyBorder="1" applyAlignment="1">
      <alignment vertical="center"/>
    </xf>
    <xf numFmtId="43" fontId="16" fillId="0" borderId="37" xfId="3" applyFont="1" applyBorder="1" applyAlignment="1">
      <alignment vertical="center"/>
    </xf>
    <xf numFmtId="43" fontId="16" fillId="0" borderId="38" xfId="3" applyFont="1" applyBorder="1" applyAlignment="1">
      <alignment vertical="center"/>
    </xf>
    <xf numFmtId="43" fontId="16" fillId="0" borderId="39" xfId="3" applyFont="1" applyBorder="1" applyAlignment="1">
      <alignment vertical="center"/>
    </xf>
    <xf numFmtId="43" fontId="16" fillId="0" borderId="40" xfId="3" applyFont="1" applyBorder="1" applyAlignment="1">
      <alignment vertical="center"/>
    </xf>
    <xf numFmtId="43" fontId="16" fillId="0" borderId="41" xfId="3" applyFont="1" applyBorder="1" applyAlignment="1">
      <alignment vertical="center"/>
    </xf>
    <xf numFmtId="43" fontId="44" fillId="0" borderId="5" xfId="3" applyFont="1" applyBorder="1" applyAlignment="1">
      <alignment horizontal="left" vertical="center"/>
    </xf>
    <xf numFmtId="43" fontId="16" fillId="0" borderId="42" xfId="3" applyFont="1" applyBorder="1"/>
    <xf numFmtId="43" fontId="16" fillId="0" borderId="11" xfId="3" applyFont="1" applyBorder="1"/>
    <xf numFmtId="43" fontId="16" fillId="0" borderId="43" xfId="3" applyFont="1" applyBorder="1" applyAlignment="1">
      <alignment vertical="center"/>
    </xf>
    <xf numFmtId="43" fontId="16" fillId="0" borderId="44" xfId="3" applyFont="1" applyBorder="1" applyAlignment="1">
      <alignment vertical="center"/>
    </xf>
    <xf numFmtId="43" fontId="16" fillId="0" borderId="45" xfId="3" applyFont="1" applyBorder="1" applyAlignment="1">
      <alignment vertical="center"/>
    </xf>
    <xf numFmtId="43" fontId="16" fillId="0" borderId="46" xfId="3" applyFont="1" applyBorder="1" applyAlignment="1">
      <alignment vertical="center"/>
    </xf>
    <xf numFmtId="43" fontId="17" fillId="0" borderId="5" xfId="3" applyFont="1" applyBorder="1" applyAlignment="1" applyProtection="1">
      <alignment horizontal="right" vertical="center"/>
      <protection locked="0"/>
    </xf>
    <xf numFmtId="43" fontId="44" fillId="0" borderId="5" xfId="3" applyFont="1" applyBorder="1" applyAlignment="1">
      <alignment horizontal="left" vertical="center" wrapText="1"/>
    </xf>
    <xf numFmtId="43" fontId="16" fillId="0" borderId="47" xfId="3" applyFont="1" applyBorder="1"/>
    <xf numFmtId="43" fontId="16" fillId="0" borderId="16" xfId="3" applyFont="1" applyBorder="1"/>
    <xf numFmtId="43" fontId="16" fillId="0" borderId="48" xfId="3" applyFont="1" applyBorder="1" applyAlignment="1">
      <alignment vertical="center"/>
    </xf>
    <xf numFmtId="43" fontId="16" fillId="0" borderId="49" xfId="3" applyFont="1" applyBorder="1" applyAlignment="1">
      <alignment vertical="center"/>
    </xf>
    <xf numFmtId="43" fontId="16" fillId="0" borderId="50" xfId="3" applyFont="1" applyBorder="1" applyAlignment="1">
      <alignment vertical="center"/>
    </xf>
    <xf numFmtId="43" fontId="16" fillId="0" borderId="51" xfId="3" applyFont="1" applyBorder="1" applyAlignment="1">
      <alignment vertical="center"/>
    </xf>
    <xf numFmtId="43" fontId="16" fillId="0" borderId="52" xfId="3" applyFont="1" applyBorder="1"/>
    <xf numFmtId="43" fontId="16" fillId="0" borderId="53" xfId="3" applyFont="1" applyBorder="1"/>
    <xf numFmtId="43" fontId="16" fillId="0" borderId="54" xfId="3" applyFont="1" applyBorder="1"/>
    <xf numFmtId="43" fontId="16" fillId="0" borderId="55" xfId="3" applyFont="1" applyBorder="1"/>
    <xf numFmtId="43" fontId="16" fillId="0" borderId="56" xfId="3" applyFont="1" applyBorder="1" applyAlignment="1">
      <alignment vertical="center"/>
    </xf>
    <xf numFmtId="43" fontId="16" fillId="0" borderId="57" xfId="3" applyFont="1" applyBorder="1" applyAlignment="1">
      <alignment vertical="center"/>
    </xf>
    <xf numFmtId="43" fontId="16" fillId="0" borderId="58" xfId="3" applyFont="1" applyBorder="1" applyAlignment="1">
      <alignment vertical="center"/>
    </xf>
    <xf numFmtId="43" fontId="16" fillId="0" borderId="59" xfId="3" applyFont="1" applyBorder="1" applyAlignment="1">
      <alignment vertical="center"/>
    </xf>
    <xf numFmtId="43" fontId="16" fillId="0" borderId="60" xfId="3" applyFont="1" applyBorder="1" applyAlignment="1">
      <alignment vertical="center"/>
    </xf>
    <xf numFmtId="43" fontId="9" fillId="0" borderId="0" xfId="4" applyNumberFormat="1" applyFont="1"/>
    <xf numFmtId="182" fontId="9" fillId="0" borderId="0" xfId="4" applyNumberFormat="1" applyFont="1"/>
    <xf numFmtId="181" fontId="9" fillId="0" borderId="0" xfId="4" applyNumberFormat="1" applyFont="1"/>
    <xf numFmtId="0" fontId="18" fillId="9" borderId="15" xfId="4" applyFont="1" applyFill="1" applyBorder="1" applyAlignment="1">
      <alignment vertical="center"/>
    </xf>
    <xf numFmtId="0" fontId="9" fillId="9" borderId="10" xfId="4" applyFont="1" applyFill="1" applyBorder="1"/>
    <xf numFmtId="43" fontId="17" fillId="8" borderId="16" xfId="4" applyNumberFormat="1" applyFont="1" applyFill="1" applyBorder="1" applyAlignment="1">
      <alignment vertical="center"/>
    </xf>
    <xf numFmtId="181" fontId="9" fillId="0" borderId="0" xfId="4" applyNumberFormat="1" applyFont="1" applyAlignment="1">
      <alignment vertical="center"/>
    </xf>
    <xf numFmtId="0" fontId="45" fillId="0" borderId="61" xfId="4" applyFont="1" applyBorder="1" applyAlignment="1">
      <alignment vertical="center"/>
    </xf>
    <xf numFmtId="0" fontId="45" fillId="0" borderId="62" xfId="4" applyFont="1" applyBorder="1" applyAlignment="1">
      <alignment vertical="center"/>
    </xf>
    <xf numFmtId="43" fontId="16" fillId="8" borderId="63" xfId="4" applyNumberFormat="1" applyFont="1" applyFill="1" applyBorder="1" applyAlignment="1">
      <alignment vertical="center"/>
    </xf>
    <xf numFmtId="0" fontId="46" fillId="0" borderId="0" xfId="4" applyFont="1" applyAlignment="1">
      <alignment vertical="center"/>
    </xf>
    <xf numFmtId="0" fontId="45" fillId="0" borderId="64" xfId="4" applyFont="1" applyBorder="1" applyAlignment="1">
      <alignment vertical="center"/>
    </xf>
    <xf numFmtId="0" fontId="45" fillId="0" borderId="65" xfId="4" applyFont="1" applyBorder="1" applyAlignment="1">
      <alignment vertical="center"/>
    </xf>
    <xf numFmtId="43" fontId="16" fillId="8" borderId="66" xfId="4" applyNumberFormat="1" applyFont="1" applyFill="1" applyBorder="1" applyAlignment="1">
      <alignment vertical="center"/>
    </xf>
    <xf numFmtId="0" fontId="9" fillId="0" borderId="65" xfId="4" applyFont="1" applyBorder="1" applyAlignment="1">
      <alignment vertical="center"/>
    </xf>
    <xf numFmtId="0" fontId="45" fillId="0" borderId="67" xfId="4" applyFont="1" applyBorder="1" applyAlignment="1">
      <alignment vertical="center"/>
    </xf>
    <xf numFmtId="0" fontId="9" fillId="0" borderId="68" xfId="4" applyFont="1" applyBorder="1" applyAlignment="1">
      <alignment vertical="center"/>
    </xf>
    <xf numFmtId="43" fontId="16" fillId="12" borderId="69" xfId="4" applyNumberFormat="1" applyFont="1" applyFill="1" applyBorder="1" applyAlignment="1">
      <alignment vertical="center"/>
    </xf>
    <xf numFmtId="0" fontId="9" fillId="0" borderId="0" xfId="4" applyFont="1" applyAlignment="1">
      <alignment horizontal="left" vertical="center"/>
    </xf>
    <xf numFmtId="0" fontId="45" fillId="0" borderId="0" xfId="4" applyFont="1" applyAlignment="1">
      <alignment vertical="center"/>
    </xf>
    <xf numFmtId="43" fontId="17" fillId="0" borderId="17" xfId="3" applyFont="1" applyBorder="1" applyAlignment="1">
      <alignment vertical="center"/>
    </xf>
    <xf numFmtId="0" fontId="22" fillId="0" borderId="70" xfId="4" applyFont="1" applyBorder="1" applyAlignment="1">
      <alignment vertical="center"/>
    </xf>
    <xf numFmtId="0" fontId="9" fillId="0" borderId="71" xfId="4" applyFont="1" applyBorder="1" applyAlignment="1">
      <alignment vertical="center"/>
    </xf>
    <xf numFmtId="43" fontId="16" fillId="8" borderId="72" xfId="4" applyNumberFormat="1" applyFont="1" applyFill="1" applyBorder="1" applyAlignment="1">
      <alignment vertical="center"/>
    </xf>
    <xf numFmtId="0" fontId="22" fillId="0" borderId="0" xfId="4" applyFont="1" applyAlignment="1">
      <alignment vertical="center"/>
    </xf>
    <xf numFmtId="0" fontId="22" fillId="0" borderId="73" xfId="4" applyFont="1" applyBorder="1" applyAlignment="1">
      <alignment vertical="center"/>
    </xf>
    <xf numFmtId="0" fontId="9" fillId="0" borderId="74" xfId="4" applyFont="1" applyBorder="1" applyAlignment="1">
      <alignment vertical="center"/>
    </xf>
    <xf numFmtId="43" fontId="16" fillId="8" borderId="75" xfId="4" applyNumberFormat="1" applyFont="1" applyFill="1" applyBorder="1" applyAlignment="1">
      <alignment vertical="center"/>
    </xf>
    <xf numFmtId="0" fontId="22" fillId="0" borderId="76" xfId="4" applyFont="1" applyBorder="1" applyAlignment="1">
      <alignment vertical="center"/>
    </xf>
    <xf numFmtId="0" fontId="9" fillId="0" borderId="77" xfId="4" applyFont="1" applyBorder="1" applyAlignment="1">
      <alignment vertical="center"/>
    </xf>
    <xf numFmtId="43" fontId="16" fillId="12" borderId="78" xfId="4" applyNumberFormat="1" applyFont="1" applyFill="1" applyBorder="1" applyAlignment="1">
      <alignment vertical="center"/>
    </xf>
    <xf numFmtId="0" fontId="22" fillId="0" borderId="31" xfId="4" applyFont="1" applyBorder="1" applyAlignment="1">
      <alignment vertical="center"/>
    </xf>
    <xf numFmtId="0" fontId="47" fillId="0" borderId="79" xfId="4" applyFont="1" applyBorder="1" applyAlignment="1">
      <alignment vertical="center"/>
    </xf>
    <xf numFmtId="0" fontId="9" fillId="0" borderId="80" xfId="4" applyFont="1" applyBorder="1" applyAlignment="1">
      <alignment vertical="center"/>
    </xf>
    <xf numFmtId="43" fontId="16" fillId="8" borderId="81" xfId="4" applyNumberFormat="1" applyFont="1" applyFill="1" applyBorder="1" applyAlignment="1">
      <alignment vertical="center"/>
    </xf>
    <xf numFmtId="0" fontId="47" fillId="0" borderId="0" xfId="4" applyFont="1" applyAlignment="1">
      <alignment vertical="center"/>
    </xf>
    <xf numFmtId="0" fontId="47" fillId="0" borderId="82" xfId="4" applyFont="1" applyBorder="1" applyAlignment="1">
      <alignment vertical="center"/>
    </xf>
    <xf numFmtId="0" fontId="9" fillId="0" borderId="83" xfId="4" applyFont="1" applyBorder="1" applyAlignment="1">
      <alignment vertical="center"/>
    </xf>
    <xf numFmtId="43" fontId="16" fillId="8" borderId="84" xfId="4" applyNumberFormat="1" applyFont="1" applyFill="1" applyBorder="1" applyAlignment="1">
      <alignment vertical="center"/>
    </xf>
    <xf numFmtId="0" fontId="47" fillId="0" borderId="85" xfId="4" applyFont="1" applyBorder="1" applyAlignment="1">
      <alignment vertical="center"/>
    </xf>
    <xf numFmtId="0" fontId="9" fillId="0" borderId="86" xfId="4" applyFont="1" applyBorder="1" applyAlignment="1">
      <alignment vertical="center"/>
    </xf>
    <xf numFmtId="43" fontId="16" fillId="12" borderId="87" xfId="4" applyNumberFormat="1" applyFont="1" applyFill="1" applyBorder="1" applyAlignment="1">
      <alignment vertical="center"/>
    </xf>
    <xf numFmtId="0" fontId="47" fillId="0" borderId="20" xfId="4" applyFont="1" applyBorder="1" applyAlignment="1">
      <alignment vertical="center"/>
    </xf>
    <xf numFmtId="0" fontId="9" fillId="0" borderId="21" xfId="4" applyFont="1" applyBorder="1" applyAlignment="1">
      <alignment vertical="center"/>
    </xf>
    <xf numFmtId="43" fontId="17" fillId="0" borderId="22" xfId="3" applyFont="1" applyBorder="1" applyAlignment="1">
      <alignment vertical="center"/>
    </xf>
    <xf numFmtId="0" fontId="9" fillId="0" borderId="12" xfId="4" applyFont="1" applyBorder="1" applyAlignment="1">
      <alignment vertical="center"/>
    </xf>
    <xf numFmtId="0" fontId="9" fillId="0" borderId="19" xfId="4" applyFont="1" applyBorder="1" applyAlignment="1">
      <alignment vertical="center"/>
    </xf>
    <xf numFmtId="43" fontId="17" fillId="12" borderId="11" xfId="3" applyFont="1" applyFill="1" applyBorder="1" applyAlignment="1">
      <alignment vertical="center"/>
    </xf>
    <xf numFmtId="0" fontId="18" fillId="9" borderId="12" xfId="4" applyFont="1" applyFill="1" applyBorder="1" applyAlignment="1">
      <alignment vertical="center"/>
    </xf>
    <xf numFmtId="0" fontId="9" fillId="9" borderId="19" xfId="4" applyFont="1" applyFill="1" applyBorder="1" applyAlignment="1">
      <alignment vertical="center"/>
    </xf>
    <xf numFmtId="43" fontId="17" fillId="8" borderId="11" xfId="3" applyFont="1" applyFill="1" applyBorder="1" applyAlignment="1">
      <alignment vertical="center"/>
    </xf>
    <xf numFmtId="43" fontId="16" fillId="0" borderId="0" xfId="1" applyFont="1" applyAlignment="1"/>
    <xf numFmtId="43" fontId="50" fillId="0" borderId="0" xfId="1" applyFont="1" applyAlignment="1"/>
    <xf numFmtId="0" fontId="50" fillId="0" borderId="0" xfId="4" applyFont="1"/>
    <xf numFmtId="4" fontId="0" fillId="0" borderId="0" xfId="0" applyNumberFormat="1" applyAlignment="1">
      <alignment horizontal="right" vertical="top"/>
    </xf>
    <xf numFmtId="0" fontId="51" fillId="0" borderId="0" xfId="4" applyFont="1"/>
    <xf numFmtId="0" fontId="52" fillId="0" borderId="0" xfId="4" applyFont="1"/>
    <xf numFmtId="0" fontId="24" fillId="3" borderId="0" xfId="0" applyFont="1" applyFill="1"/>
    <xf numFmtId="43" fontId="24" fillId="0" borderId="0" xfId="0" applyNumberFormat="1" applyFont="1"/>
    <xf numFmtId="43" fontId="24" fillId="0" borderId="0" xfId="0" applyNumberFormat="1" applyFont="1" applyFill="1"/>
    <xf numFmtId="43" fontId="24" fillId="3" borderId="0" xfId="0" applyNumberFormat="1" applyFont="1" applyFill="1"/>
    <xf numFmtId="176" fontId="24" fillId="0" borderId="0" xfId="0" applyNumberFormat="1" applyFont="1"/>
    <xf numFmtId="0" fontId="24" fillId="0" borderId="0" xfId="0" applyFont="1" applyFill="1"/>
    <xf numFmtId="0" fontId="0" fillId="0" borderId="0" xfId="0" applyNumberFormat="1" applyAlignment="1">
      <alignment horizontal="center"/>
    </xf>
    <xf numFmtId="0" fontId="10" fillId="2" borderId="5" xfId="0" applyNumberFormat="1" applyFont="1" applyFill="1" applyBorder="1" applyAlignment="1">
      <alignment horizontal="center" vertical="center"/>
    </xf>
    <xf numFmtId="0" fontId="0" fillId="0" borderId="5" xfId="1" applyNumberFormat="1" applyFont="1" applyBorder="1" applyAlignment="1">
      <alignment horizontal="center"/>
    </xf>
    <xf numFmtId="0" fontId="0" fillId="0" borderId="0" xfId="0" applyFill="1"/>
    <xf numFmtId="43" fontId="28" fillId="0" borderId="0" xfId="1" applyFont="1" applyAlignment="1">
      <alignment vertical="center"/>
    </xf>
    <xf numFmtId="177" fontId="55" fillId="0" borderId="0" xfId="4" applyNumberFormat="1" applyFont="1" applyAlignment="1">
      <alignment vertical="center"/>
    </xf>
    <xf numFmtId="177" fontId="18" fillId="0" borderId="0" xfId="4" applyNumberFormat="1" applyFont="1" applyAlignment="1">
      <alignment vertical="center"/>
    </xf>
    <xf numFmtId="177" fontId="3" fillId="0" borderId="0" xfId="4" applyNumberFormat="1" applyFont="1" applyAlignment="1">
      <alignment vertical="center"/>
    </xf>
    <xf numFmtId="177" fontId="57" fillId="0" borderId="88" xfId="4" applyNumberFormat="1" applyFont="1" applyBorder="1" applyAlignment="1">
      <alignment horizontal="right" vertical="center"/>
    </xf>
    <xf numFmtId="177" fontId="3" fillId="0" borderId="0" xfId="4" applyNumberFormat="1" applyFont="1" applyAlignment="1">
      <alignment horizontal="center" vertical="center" shrinkToFit="1"/>
    </xf>
    <xf numFmtId="177" fontId="57" fillId="0" borderId="4" xfId="4" applyNumberFormat="1" applyFont="1" applyBorder="1" applyAlignment="1">
      <alignment vertical="center" wrapText="1"/>
    </xf>
    <xf numFmtId="177" fontId="3" fillId="0" borderId="5" xfId="3" applyNumberFormat="1" applyFont="1" applyFill="1" applyBorder="1" applyAlignment="1">
      <alignment horizontal="center" vertical="center" wrapText="1"/>
    </xf>
    <xf numFmtId="177" fontId="3" fillId="0" borderId="5" xfId="3" applyNumberFormat="1" applyFont="1" applyFill="1" applyBorder="1" applyAlignment="1">
      <alignment horizontal="right" vertical="center" wrapText="1"/>
    </xf>
    <xf numFmtId="177" fontId="3" fillId="0" borderId="12" xfId="3" applyNumberFormat="1" applyFont="1" applyFill="1" applyBorder="1" applyAlignment="1">
      <alignment horizontal="right" vertical="center" wrapText="1"/>
    </xf>
    <xf numFmtId="177" fontId="57" fillId="0" borderId="5" xfId="3" applyNumberFormat="1" applyFont="1" applyFill="1" applyBorder="1" applyAlignment="1">
      <alignment horizontal="center" vertical="center" wrapText="1"/>
    </xf>
    <xf numFmtId="177" fontId="3" fillId="0" borderId="11" xfId="3" applyNumberFormat="1" applyFont="1" applyFill="1" applyBorder="1" applyAlignment="1">
      <alignment horizontal="right" vertical="center" wrapText="1"/>
    </xf>
    <xf numFmtId="177" fontId="57" fillId="0" borderId="6" xfId="3" applyNumberFormat="1" applyFont="1" applyFill="1" applyBorder="1" applyAlignment="1">
      <alignment horizontal="center" vertical="center" wrapText="1"/>
    </xf>
    <xf numFmtId="177" fontId="3" fillId="0" borderId="4" xfId="4" applyNumberFormat="1" applyFont="1" applyBorder="1" applyAlignment="1">
      <alignment vertical="center" wrapText="1"/>
    </xf>
    <xf numFmtId="177" fontId="18" fillId="0" borderId="4" xfId="4" applyNumberFormat="1" applyFont="1" applyBorder="1" applyAlignment="1">
      <alignment vertical="center" wrapText="1"/>
    </xf>
    <xf numFmtId="43" fontId="58" fillId="13" borderId="13" xfId="3" applyFont="1" applyFill="1" applyBorder="1" applyAlignment="1">
      <alignment horizontal="right" vertical="center"/>
    </xf>
    <xf numFmtId="4" fontId="58" fillId="13" borderId="13" xfId="4" applyNumberFormat="1" applyFont="1" applyFill="1" applyBorder="1" applyAlignment="1">
      <alignment horizontal="right" vertical="center"/>
    </xf>
    <xf numFmtId="177" fontId="9" fillId="0" borderId="4" xfId="4" applyNumberFormat="1" applyFont="1" applyBorder="1" applyAlignment="1">
      <alignment vertical="center" wrapText="1"/>
    </xf>
    <xf numFmtId="177" fontId="3" fillId="0" borderId="13" xfId="3" applyNumberFormat="1" applyFont="1" applyFill="1" applyBorder="1" applyAlignment="1">
      <alignment horizontal="right" vertical="center" wrapText="1"/>
    </xf>
    <xf numFmtId="177" fontId="3" fillId="0" borderId="15" xfId="3" applyNumberFormat="1" applyFont="1" applyFill="1" applyBorder="1" applyAlignment="1">
      <alignment horizontal="right" vertical="center" wrapText="1"/>
    </xf>
    <xf numFmtId="177" fontId="3" fillId="0" borderId="16" xfId="3" applyNumberFormat="1" applyFont="1" applyFill="1" applyBorder="1" applyAlignment="1">
      <alignment horizontal="right" vertical="center" wrapText="1"/>
    </xf>
    <xf numFmtId="177" fontId="57" fillId="0" borderId="7" xfId="4" applyNumberFormat="1" applyFont="1" applyBorder="1" applyAlignment="1">
      <alignment vertical="center" wrapText="1"/>
    </xf>
    <xf numFmtId="177" fontId="3" fillId="0" borderId="8" xfId="3" applyNumberFormat="1" applyFont="1" applyFill="1" applyBorder="1" applyAlignment="1">
      <alignment horizontal="right" vertical="center" wrapText="1"/>
    </xf>
    <xf numFmtId="177" fontId="57" fillId="0" borderId="8" xfId="3" applyNumberFormat="1" applyFont="1" applyFill="1" applyBorder="1" applyAlignment="1">
      <alignment horizontal="right" vertical="center" wrapText="1"/>
    </xf>
    <xf numFmtId="177" fontId="3" fillId="0" borderId="91" xfId="3" applyNumberFormat="1" applyFont="1" applyFill="1" applyBorder="1" applyAlignment="1">
      <alignment horizontal="right" vertical="center" wrapText="1"/>
    </xf>
    <xf numFmtId="177" fontId="57" fillId="0" borderId="9" xfId="3" applyNumberFormat="1" applyFont="1" applyFill="1" applyBorder="1" applyAlignment="1">
      <alignment horizontal="right" vertical="center" wrapText="1"/>
    </xf>
    <xf numFmtId="177" fontId="59" fillId="0" borderId="0" xfId="4" applyNumberFormat="1" applyFont="1" applyAlignment="1">
      <alignment vertical="center"/>
    </xf>
    <xf numFmtId="177" fontId="59" fillId="0" borderId="0" xfId="2" applyNumberFormat="1" applyFont="1" applyAlignment="1">
      <alignment vertical="center"/>
    </xf>
    <xf numFmtId="43" fontId="60" fillId="0" borderId="0" xfId="3" applyFont="1" applyFill="1" applyAlignment="1">
      <alignment vertical="center"/>
    </xf>
    <xf numFmtId="43" fontId="61" fillId="0" borderId="0" xfId="3" applyFont="1" applyFill="1" applyAlignment="1">
      <alignment vertical="center"/>
    </xf>
    <xf numFmtId="43" fontId="55" fillId="0" borderId="0" xfId="1" applyFont="1" applyAlignment="1">
      <alignment vertical="center"/>
    </xf>
    <xf numFmtId="43" fontId="55" fillId="0" borderId="0" xfId="1" applyFont="1" applyFill="1" applyAlignment="1">
      <alignment vertical="center"/>
    </xf>
    <xf numFmtId="10" fontId="0" fillId="0" borderId="0" xfId="1" applyNumberFormat="1" applyFont="1" applyFill="1" applyBorder="1" applyAlignment="1"/>
    <xf numFmtId="43" fontId="27" fillId="0" borderId="0" xfId="1" applyFont="1" applyBorder="1" applyAlignment="1"/>
    <xf numFmtId="0" fontId="62" fillId="0" borderId="0" xfId="0" applyFont="1" applyBorder="1" applyAlignment="1">
      <alignment horizontal="center" vertical="center"/>
    </xf>
    <xf numFmtId="0" fontId="62" fillId="0" borderId="0" xfId="0" applyFont="1" applyBorder="1" applyAlignment="1">
      <alignment horizontal="center" vertical="center" wrapText="1"/>
    </xf>
    <xf numFmtId="0" fontId="26" fillId="0" borderId="0" xfId="0" applyFont="1" applyBorder="1" applyAlignment="1">
      <alignment vertical="center"/>
    </xf>
    <xf numFmtId="4" fontId="64" fillId="0" borderId="0" xfId="0" applyNumberFormat="1" applyFont="1" applyBorder="1" applyAlignment="1">
      <alignment horizontal="right" vertical="center" wrapText="1"/>
    </xf>
    <xf numFmtId="4" fontId="64" fillId="0" borderId="0" xfId="0" applyNumberFormat="1" applyFont="1" applyBorder="1" applyAlignment="1">
      <alignment horizontal="right" vertical="center"/>
    </xf>
    <xf numFmtId="0" fontId="64" fillId="0" borderId="0" xfId="0" applyFont="1" applyBorder="1" applyAlignment="1">
      <alignment horizontal="right" vertical="center"/>
    </xf>
    <xf numFmtId="4" fontId="63" fillId="0" borderId="0" xfId="0" applyNumberFormat="1" applyFont="1" applyBorder="1" applyAlignment="1">
      <alignment horizontal="right" vertical="center" wrapText="1"/>
    </xf>
    <xf numFmtId="4" fontId="63" fillId="0" borderId="0" xfId="0" applyNumberFormat="1" applyFont="1" applyBorder="1" applyAlignment="1">
      <alignment horizontal="right" vertical="center"/>
    </xf>
    <xf numFmtId="10" fontId="0" fillId="0" borderId="0" xfId="6" applyNumberFormat="1" applyFont="1" applyFill="1" applyBorder="1" applyAlignment="1"/>
    <xf numFmtId="43" fontId="31" fillId="0" borderId="0" xfId="1" applyFont="1" applyBorder="1" applyAlignment="1"/>
    <xf numFmtId="177" fontId="22" fillId="0" borderId="0" xfId="4" applyNumberFormat="1" applyFont="1" applyAlignment="1">
      <alignment vertical="center"/>
    </xf>
    <xf numFmtId="43" fontId="44" fillId="0" borderId="5" xfId="3" applyFont="1" applyBorder="1" applyAlignment="1">
      <alignment vertical="center"/>
    </xf>
    <xf numFmtId="177" fontId="18" fillId="0" borderId="5" xfId="4" applyNumberFormat="1" applyFont="1" applyBorder="1" applyAlignment="1">
      <alignment horizontal="center" vertical="center" wrapText="1" shrinkToFit="1"/>
    </xf>
    <xf numFmtId="177" fontId="17" fillId="0" borderId="1" xfId="2" applyNumberFormat="1" applyFont="1" applyBorder="1" applyAlignment="1">
      <alignment horizontal="center" vertical="center"/>
    </xf>
    <xf numFmtId="177" fontId="17" fillId="0" borderId="2" xfId="2" applyNumberFormat="1" applyFont="1" applyBorder="1" applyAlignment="1">
      <alignment horizontal="center" vertical="center"/>
    </xf>
    <xf numFmtId="49" fontId="17" fillId="0" borderId="2" xfId="2" applyNumberFormat="1" applyFont="1" applyBorder="1" applyAlignment="1">
      <alignment horizontal="center" vertical="center"/>
    </xf>
    <xf numFmtId="49" fontId="17" fillId="0" borderId="3" xfId="2" applyNumberFormat="1" applyFont="1" applyBorder="1" applyAlignment="1">
      <alignment horizontal="center" vertical="center"/>
    </xf>
    <xf numFmtId="177" fontId="17" fillId="0" borderId="4" xfId="2" applyNumberFormat="1" applyFont="1" applyBorder="1" applyAlignment="1">
      <alignment vertical="center"/>
    </xf>
    <xf numFmtId="177" fontId="16" fillId="0" borderId="6" xfId="3" applyNumberFormat="1" applyFont="1" applyBorder="1" applyAlignment="1" applyProtection="1">
      <alignment horizontal="right" vertical="center"/>
      <protection locked="0"/>
    </xf>
    <xf numFmtId="177" fontId="16" fillId="0" borderId="4" xfId="2" applyNumberFormat="1" applyFont="1" applyBorder="1" applyAlignment="1">
      <alignment vertical="center"/>
    </xf>
    <xf numFmtId="177" fontId="16" fillId="0" borderId="6" xfId="2" applyNumberFormat="1" applyFont="1" applyBorder="1" applyAlignment="1">
      <alignment horizontal="center" vertical="center"/>
    </xf>
    <xf numFmtId="177" fontId="9" fillId="0" borderId="4" xfId="2" applyNumberFormat="1" applyFont="1" applyBorder="1" applyAlignment="1">
      <alignment vertical="center"/>
    </xf>
    <xf numFmtId="177" fontId="17" fillId="0" borderId="4" xfId="2" applyNumberFormat="1" applyFont="1" applyBorder="1" applyAlignment="1">
      <alignment horizontal="center" vertical="center"/>
    </xf>
    <xf numFmtId="177" fontId="16" fillId="0" borderId="6" xfId="2" applyNumberFormat="1" applyFont="1" applyBorder="1" applyAlignment="1">
      <alignment horizontal="right" vertical="center"/>
    </xf>
    <xf numFmtId="177" fontId="17" fillId="0" borderId="6" xfId="2" applyNumberFormat="1" applyFont="1" applyBorder="1" applyAlignment="1">
      <alignment horizontal="right" vertical="center"/>
    </xf>
    <xf numFmtId="177" fontId="17" fillId="0" borderId="7" xfId="2" applyNumberFormat="1" applyFont="1" applyBorder="1" applyAlignment="1">
      <alignment horizontal="center" vertical="center"/>
    </xf>
    <xf numFmtId="177" fontId="16" fillId="0" borderId="8" xfId="2" applyNumberFormat="1" applyFont="1" applyBorder="1" applyAlignment="1" applyProtection="1">
      <alignment horizontal="center" vertical="center"/>
      <protection locked="0"/>
    </xf>
    <xf numFmtId="177" fontId="17" fillId="0" borderId="8" xfId="2" applyNumberFormat="1" applyFont="1" applyBorder="1" applyAlignment="1">
      <alignment horizontal="right" vertical="center"/>
    </xf>
    <xf numFmtId="177" fontId="17" fillId="0" borderId="9" xfId="2" applyNumberFormat="1" applyFont="1" applyBorder="1" applyAlignment="1">
      <alignment horizontal="right" vertical="center"/>
    </xf>
    <xf numFmtId="177" fontId="17" fillId="0" borderId="1" xfId="2" applyNumberFormat="1" applyFont="1" applyBorder="1" applyAlignment="1">
      <alignment horizontal="center" vertical="center" wrapText="1" shrinkToFit="1"/>
    </xf>
    <xf numFmtId="177" fontId="17" fillId="0" borderId="4" xfId="2" applyNumberFormat="1" applyFont="1" applyBorder="1" applyAlignment="1">
      <alignment vertical="center" wrapText="1" shrinkToFit="1"/>
    </xf>
    <xf numFmtId="177" fontId="16" fillId="0" borderId="4" xfId="2" applyNumberFormat="1" applyFont="1" applyBorder="1" applyAlignment="1">
      <alignment vertical="center" wrapText="1" shrinkToFit="1"/>
    </xf>
    <xf numFmtId="177" fontId="9" fillId="0" borderId="4" xfId="2" applyNumberFormat="1" applyFont="1" applyBorder="1" applyAlignment="1">
      <alignment vertical="center" wrapText="1" shrinkToFit="1"/>
    </xf>
    <xf numFmtId="177" fontId="17" fillId="0" borderId="4" xfId="2" applyNumberFormat="1" applyFont="1" applyBorder="1" applyAlignment="1">
      <alignment horizontal="center" vertical="center" wrapText="1" shrinkToFit="1"/>
    </xf>
    <xf numFmtId="177" fontId="17" fillId="0" borderId="7" xfId="2" applyNumberFormat="1" applyFont="1" applyBorder="1" applyAlignment="1">
      <alignment horizontal="center" vertical="center" wrapText="1" shrinkToFit="1"/>
    </xf>
    <xf numFmtId="177" fontId="16" fillId="0" borderId="14" xfId="2" applyNumberFormat="1" applyFont="1" applyBorder="1" applyAlignment="1">
      <alignment vertical="center" wrapText="1" shrinkToFit="1"/>
    </xf>
    <xf numFmtId="177" fontId="16" fillId="0" borderId="14" xfId="2" applyNumberFormat="1" applyFont="1" applyBorder="1" applyAlignment="1" applyProtection="1">
      <alignment horizontal="center" vertical="center" shrinkToFit="1"/>
      <protection locked="0"/>
    </xf>
    <xf numFmtId="177" fontId="17" fillId="0" borderId="14" xfId="2" applyNumberFormat="1" applyFont="1" applyBorder="1" applyAlignment="1">
      <alignment horizontal="right" vertical="center" shrinkToFit="1"/>
    </xf>
    <xf numFmtId="177" fontId="18" fillId="0" borderId="1" xfId="2" applyNumberFormat="1" applyFont="1" applyBorder="1" applyAlignment="1">
      <alignment horizontal="center" vertical="center" shrinkToFit="1"/>
    </xf>
    <xf numFmtId="177" fontId="18" fillId="0" borderId="2" xfId="2" applyNumberFormat="1" applyFont="1" applyBorder="1" applyAlignment="1">
      <alignment horizontal="center" vertical="center" shrinkToFit="1"/>
    </xf>
    <xf numFmtId="177" fontId="17" fillId="0" borderId="2" xfId="2" applyNumberFormat="1" applyFont="1" applyBorder="1" applyAlignment="1">
      <alignment horizontal="center" vertical="center" shrinkToFit="1"/>
    </xf>
    <xf numFmtId="177" fontId="17" fillId="0" borderId="3" xfId="2" applyNumberFormat="1" applyFont="1" applyBorder="1" applyAlignment="1">
      <alignment horizontal="center" vertical="center" shrinkToFit="1"/>
    </xf>
    <xf numFmtId="177" fontId="17" fillId="0" borderId="6" xfId="3" applyNumberFormat="1" applyFont="1" applyBorder="1" applyAlignment="1">
      <alignment horizontal="right" vertical="center" shrinkToFit="1"/>
    </xf>
    <xf numFmtId="177" fontId="16" fillId="0" borderId="6" xfId="3" applyNumberFormat="1" applyFont="1" applyBorder="1" applyAlignment="1">
      <alignment horizontal="right" vertical="center" shrinkToFit="1"/>
    </xf>
    <xf numFmtId="43" fontId="17" fillId="0" borderId="6" xfId="2" applyNumberFormat="1" applyFont="1" applyBorder="1" applyAlignment="1">
      <alignment horizontal="right" vertical="center" shrinkToFit="1"/>
    </xf>
    <xf numFmtId="177" fontId="17" fillId="0" borderId="6" xfId="2" applyNumberFormat="1" applyFont="1" applyBorder="1" applyAlignment="1">
      <alignment horizontal="right" vertical="center" shrinkToFit="1"/>
    </xf>
    <xf numFmtId="177" fontId="16" fillId="0" borderId="6" xfId="2" applyNumberFormat="1" applyFont="1" applyBorder="1" applyAlignment="1">
      <alignment horizontal="right" vertical="center" shrinkToFit="1"/>
    </xf>
    <xf numFmtId="177" fontId="17" fillId="0" borderId="7" xfId="2" applyNumberFormat="1" applyFont="1" applyBorder="1" applyAlignment="1">
      <alignment vertical="center" wrapText="1" shrinkToFit="1"/>
    </xf>
    <xf numFmtId="177" fontId="16" fillId="0" borderId="8" xfId="2" applyNumberFormat="1" applyFont="1" applyBorder="1" applyAlignment="1" applyProtection="1">
      <alignment horizontal="center" vertical="center" shrinkToFit="1"/>
      <protection locked="0"/>
    </xf>
    <xf numFmtId="177" fontId="17" fillId="0" borderId="8" xfId="2" applyNumberFormat="1" applyFont="1" applyBorder="1" applyAlignment="1">
      <alignment horizontal="right" vertical="center" shrinkToFit="1"/>
    </xf>
    <xf numFmtId="177" fontId="17" fillId="0" borderId="9" xfId="2" applyNumberFormat="1" applyFont="1" applyBorder="1" applyAlignment="1">
      <alignment horizontal="right" vertical="center" shrinkToFit="1"/>
    </xf>
    <xf numFmtId="177" fontId="18" fillId="0" borderId="1" xfId="4" applyNumberFormat="1" applyFont="1" applyBorder="1" applyAlignment="1">
      <alignment horizontal="center" vertical="center"/>
    </xf>
    <xf numFmtId="177" fontId="18" fillId="0" borderId="2" xfId="2" applyNumberFormat="1" applyFont="1" applyBorder="1" applyAlignment="1">
      <alignment horizontal="center" vertical="center"/>
    </xf>
    <xf numFmtId="177" fontId="17" fillId="0" borderId="4" xfId="4" applyNumberFormat="1" applyFont="1" applyBorder="1" applyAlignment="1">
      <alignment vertical="center" wrapText="1"/>
    </xf>
    <xf numFmtId="177" fontId="16" fillId="0" borderId="6" xfId="4" applyNumberFormat="1" applyFont="1" applyBorder="1" applyAlignment="1">
      <alignment horizontal="right" vertical="center"/>
    </xf>
    <xf numFmtId="177" fontId="16" fillId="0" borderId="4" xfId="4" applyNumberFormat="1" applyFont="1" applyBorder="1" applyAlignment="1">
      <alignment horizontal="left" vertical="center" wrapText="1"/>
    </xf>
    <xf numFmtId="177" fontId="16" fillId="3" borderId="4" xfId="4" applyNumberFormat="1" applyFont="1" applyFill="1" applyBorder="1" applyAlignment="1">
      <alignment horizontal="left" vertical="center" wrapText="1"/>
    </xf>
    <xf numFmtId="177" fontId="16" fillId="3" borderId="6" xfId="3" applyNumberFormat="1" applyFont="1" applyFill="1" applyBorder="1" applyAlignment="1" applyProtection="1">
      <alignment horizontal="right" vertical="center"/>
      <protection locked="0"/>
    </xf>
    <xf numFmtId="177" fontId="17" fillId="0" borderId="4" xfId="4" applyNumberFormat="1" applyFont="1" applyBorder="1" applyAlignment="1">
      <alignment horizontal="center" vertical="center" wrapText="1"/>
    </xf>
    <xf numFmtId="177" fontId="17" fillId="0" borderId="6" xfId="3" applyNumberFormat="1" applyFont="1" applyBorder="1" applyAlignment="1" applyProtection="1">
      <alignment horizontal="right" vertical="center"/>
      <protection locked="0"/>
    </xf>
    <xf numFmtId="177" fontId="16" fillId="0" borderId="6" xfId="4" applyNumberFormat="1" applyFont="1" applyBorder="1" applyAlignment="1" applyProtection="1">
      <alignment horizontal="right" vertical="center"/>
      <protection locked="0"/>
    </xf>
    <xf numFmtId="177" fontId="16" fillId="0" borderId="4" xfId="4" applyNumberFormat="1" applyFont="1" applyBorder="1" applyAlignment="1">
      <alignment vertical="center" wrapText="1"/>
    </xf>
    <xf numFmtId="177" fontId="17" fillId="0" borderId="7" xfId="4" applyNumberFormat="1" applyFont="1" applyBorder="1" applyAlignment="1">
      <alignment vertical="center" wrapText="1"/>
    </xf>
    <xf numFmtId="177" fontId="16" fillId="0" borderId="8" xfId="4" applyNumberFormat="1" applyFont="1" applyBorder="1" applyAlignment="1">
      <alignment horizontal="center" vertical="center"/>
    </xf>
    <xf numFmtId="177" fontId="17" fillId="0" borderId="8" xfId="3" applyNumberFormat="1" applyFont="1" applyBorder="1" applyAlignment="1" applyProtection="1">
      <alignment horizontal="right" vertical="center"/>
      <protection locked="0"/>
    </xf>
    <xf numFmtId="177" fontId="17" fillId="0" borderId="9" xfId="3" applyNumberFormat="1" applyFont="1" applyBorder="1" applyAlignment="1" applyProtection="1">
      <alignment horizontal="right" vertical="center"/>
      <protection locked="0"/>
    </xf>
    <xf numFmtId="43" fontId="9" fillId="0" borderId="0" xfId="4" applyNumberFormat="1" applyFont="1" applyAlignment="1">
      <alignment vertical="center"/>
    </xf>
    <xf numFmtId="43" fontId="9" fillId="3" borderId="0" xfId="4" applyNumberFormat="1" applyFont="1" applyFill="1" applyAlignment="1">
      <alignment horizontal="center"/>
    </xf>
    <xf numFmtId="43" fontId="9" fillId="3" borderId="0" xfId="4" applyNumberFormat="1" applyFont="1" applyFill="1"/>
    <xf numFmtId="44" fontId="7" fillId="0" borderId="11" xfId="1" applyNumberFormat="1" applyFont="1" applyFill="1" applyBorder="1" applyAlignment="1">
      <alignment horizontal="left" vertical="top" wrapText="1"/>
    </xf>
    <xf numFmtId="43" fontId="27" fillId="0" borderId="11" xfId="1" applyFont="1" applyFill="1" applyBorder="1" applyAlignment="1" applyProtection="1">
      <alignment vertical="center" shrinkToFit="1"/>
      <protection hidden="1"/>
    </xf>
    <xf numFmtId="43" fontId="27" fillId="0" borderId="5" xfId="1" applyFont="1" applyFill="1" applyBorder="1" applyAlignment="1">
      <alignment horizontal="center" vertical="center"/>
    </xf>
    <xf numFmtId="177" fontId="9" fillId="0" borderId="4" xfId="2" applyNumberFormat="1" applyFont="1" applyBorder="1" applyAlignment="1">
      <alignment vertical="center" wrapText="1"/>
    </xf>
    <xf numFmtId="43" fontId="68" fillId="0" borderId="5" xfId="1" applyFont="1" applyBorder="1">
      <alignment vertical="center"/>
    </xf>
    <xf numFmtId="44" fontId="7" fillId="0" borderId="5" xfId="0" applyNumberFormat="1" applyFont="1" applyBorder="1" applyAlignment="1" applyProtection="1">
      <alignment horizontal="center" vertical="center"/>
      <protection hidden="1"/>
    </xf>
    <xf numFmtId="0" fontId="45" fillId="0" borderId="92" xfId="4" applyFont="1" applyBorder="1" applyAlignment="1">
      <alignment vertical="center"/>
    </xf>
    <xf numFmtId="43" fontId="16" fillId="8" borderId="93" xfId="4" applyNumberFormat="1" applyFont="1" applyFill="1" applyBorder="1" applyAlignment="1">
      <alignment vertical="center"/>
    </xf>
    <xf numFmtId="0" fontId="0" fillId="0" borderId="0" xfId="0" applyAlignment="1">
      <alignment horizontal="center"/>
    </xf>
    <xf numFmtId="0" fontId="0" fillId="0" borderId="5" xfId="0" applyBorder="1" applyAlignment="1">
      <alignment horizontal="center"/>
    </xf>
    <xf numFmtId="176" fontId="27" fillId="0" borderId="12" xfId="0" applyNumberFormat="1" applyFont="1" applyBorder="1" applyAlignment="1" applyProtection="1">
      <alignment vertical="center"/>
      <protection hidden="1"/>
    </xf>
    <xf numFmtId="43" fontId="27" fillId="0" borderId="12" xfId="1" applyFont="1" applyBorder="1" applyProtection="1">
      <alignment vertical="center"/>
      <protection hidden="1"/>
    </xf>
    <xf numFmtId="43" fontId="27" fillId="2" borderId="12" xfId="1" applyFont="1" applyFill="1" applyBorder="1" applyAlignment="1" applyProtection="1">
      <alignment vertical="center" shrinkToFit="1"/>
      <protection hidden="1"/>
    </xf>
    <xf numFmtId="43" fontId="27" fillId="2" borderId="12" xfId="1" applyFont="1" applyFill="1" applyBorder="1" applyAlignment="1">
      <alignment horizontal="center" vertical="center"/>
    </xf>
    <xf numFmtId="43" fontId="27" fillId="2" borderId="12" xfId="1" applyFont="1" applyFill="1" applyBorder="1" applyProtection="1">
      <alignment vertical="center"/>
      <protection hidden="1"/>
    </xf>
    <xf numFmtId="0" fontId="69" fillId="2" borderId="5" xfId="0" applyNumberFormat="1" applyFont="1" applyFill="1" applyBorder="1" applyAlignment="1">
      <alignment horizontal="center" vertical="center"/>
    </xf>
    <xf numFmtId="0" fontId="69" fillId="2" borderId="5" xfId="0" applyFont="1" applyFill="1" applyBorder="1" applyAlignment="1">
      <alignment horizontal="center" vertical="center"/>
    </xf>
    <xf numFmtId="43" fontId="69" fillId="2" borderId="5" xfId="1" applyFont="1" applyFill="1" applyBorder="1" applyAlignment="1">
      <alignment horizontal="center" vertical="center"/>
    </xf>
    <xf numFmtId="0" fontId="70" fillId="0" borderId="5" xfId="0" applyFont="1" applyBorder="1" applyAlignment="1">
      <alignment horizontal="center"/>
    </xf>
    <xf numFmtId="0" fontId="70" fillId="0" borderId="5" xfId="0" applyFont="1" applyBorder="1"/>
    <xf numFmtId="43" fontId="70" fillId="0" borderId="5" xfId="1" applyFont="1" applyBorder="1" applyAlignment="1"/>
    <xf numFmtId="43" fontId="70" fillId="0" borderId="5" xfId="1" applyFont="1" applyBorder="1">
      <alignment vertical="center"/>
    </xf>
    <xf numFmtId="0" fontId="71" fillId="0" borderId="5" xfId="8" applyFont="1" applyBorder="1" applyAlignment="1">
      <alignment horizontal="center" vertical="center" wrapText="1"/>
    </xf>
    <xf numFmtId="14" fontId="0" fillId="0" borderId="5" xfId="0" applyNumberFormat="1" applyBorder="1"/>
    <xf numFmtId="0" fontId="9" fillId="0" borderId="0" xfId="4" applyFont="1" applyFill="1"/>
    <xf numFmtId="0" fontId="9" fillId="0" borderId="0" xfId="4" applyFont="1" applyFill="1" applyAlignment="1">
      <alignment horizontal="center"/>
    </xf>
    <xf numFmtId="43" fontId="65" fillId="0" borderId="0" xfId="4" applyNumberFormat="1" applyFont="1" applyFill="1"/>
    <xf numFmtId="177" fontId="12" fillId="0" borderId="0" xfId="2" applyNumberFormat="1" applyFont="1" applyAlignment="1">
      <alignment horizontal="center" vertical="center"/>
    </xf>
    <xf numFmtId="177" fontId="11" fillId="0" borderId="0" xfId="2" applyNumberFormat="1" applyFont="1" applyAlignment="1">
      <alignment horizontal="center" vertical="center"/>
    </xf>
    <xf numFmtId="178" fontId="15" fillId="0" borderId="0" xfId="2" applyNumberFormat="1" applyFont="1" applyAlignment="1">
      <alignment horizontal="center" vertical="center"/>
    </xf>
    <xf numFmtId="178" fontId="16" fillId="0" borderId="0" xfId="2" applyNumberFormat="1" applyFont="1" applyAlignment="1">
      <alignment horizontal="left" vertical="center" wrapText="1"/>
    </xf>
    <xf numFmtId="178" fontId="16" fillId="0" borderId="0" xfId="2" applyNumberFormat="1" applyFont="1" applyAlignment="1">
      <alignment horizontal="left" vertical="center"/>
    </xf>
    <xf numFmtId="177" fontId="21" fillId="0" borderId="0" xfId="2" applyNumberFormat="1" applyFont="1" applyAlignment="1">
      <alignment horizontal="left" vertical="center" wrapText="1"/>
    </xf>
    <xf numFmtId="178" fontId="66" fillId="0" borderId="0" xfId="2" applyNumberFormat="1" applyFont="1" applyAlignment="1">
      <alignment horizontal="center" vertical="center"/>
    </xf>
    <xf numFmtId="178" fontId="19" fillId="0" borderId="0" xfId="2" applyNumberFormat="1" applyFont="1" applyAlignment="1">
      <alignment horizontal="center" vertical="center"/>
    </xf>
    <xf numFmtId="177" fontId="21" fillId="0" borderId="0" xfId="2" applyNumberFormat="1" applyFont="1" applyAlignment="1">
      <alignment horizontal="left" vertical="center" shrinkToFit="1"/>
    </xf>
    <xf numFmtId="177" fontId="16" fillId="0" borderId="0" xfId="2" applyNumberFormat="1" applyFont="1" applyAlignment="1">
      <alignment horizontal="left" vertical="center" shrinkToFit="1"/>
    </xf>
    <xf numFmtId="177" fontId="17" fillId="0" borderId="0" xfId="2" applyNumberFormat="1" applyFont="1" applyAlignment="1">
      <alignment horizontal="left" vertical="center" wrapText="1" shrinkToFit="1"/>
    </xf>
    <xf numFmtId="14" fontId="16" fillId="0" borderId="0" xfId="2" applyNumberFormat="1" applyFont="1" applyBorder="1" applyAlignment="1">
      <alignment horizontal="center" vertical="center"/>
    </xf>
    <xf numFmtId="177" fontId="12" fillId="0" borderId="0" xfId="4" applyNumberFormat="1" applyFont="1" applyAlignment="1">
      <alignment horizontal="center" vertical="center"/>
    </xf>
    <xf numFmtId="177" fontId="11" fillId="0" borderId="0" xfId="4" applyNumberFormat="1" applyFont="1" applyAlignment="1">
      <alignment horizontal="center" vertical="center"/>
    </xf>
    <xf numFmtId="177" fontId="16" fillId="0" borderId="0" xfId="4" applyNumberFormat="1" applyFont="1" applyBorder="1" applyAlignment="1">
      <alignment horizontal="center" vertical="center"/>
    </xf>
    <xf numFmtId="177" fontId="57" fillId="0" borderId="0" xfId="4" applyNumberFormat="1" applyFont="1" applyAlignment="1">
      <alignment horizontal="left" vertical="center"/>
    </xf>
    <xf numFmtId="177" fontId="18" fillId="0" borderId="5" xfId="4" applyNumberFormat="1" applyFont="1" applyBorder="1" applyAlignment="1">
      <alignment horizontal="center" vertical="center" wrapText="1" shrinkToFit="1"/>
    </xf>
    <xf numFmtId="177" fontId="18" fillId="0" borderId="13" xfId="4" applyNumberFormat="1" applyFont="1" applyBorder="1" applyAlignment="1">
      <alignment horizontal="center" vertical="center" wrapText="1" shrinkToFit="1"/>
    </xf>
    <xf numFmtId="177" fontId="57" fillId="0" borderId="14" xfId="4" applyNumberFormat="1" applyFont="1" applyBorder="1" applyAlignment="1">
      <alignment horizontal="center" vertical="center" wrapText="1" shrinkToFit="1"/>
    </xf>
    <xf numFmtId="177" fontId="18" fillId="0" borderId="14" xfId="4" applyNumberFormat="1" applyFont="1" applyBorder="1" applyAlignment="1">
      <alignment horizontal="center" vertical="center" wrapText="1" shrinkToFit="1"/>
    </xf>
    <xf numFmtId="177" fontId="18" fillId="0" borderId="6" xfId="4" applyNumberFormat="1" applyFont="1" applyBorder="1" applyAlignment="1">
      <alignment horizontal="center" vertical="center" wrapText="1"/>
    </xf>
    <xf numFmtId="177" fontId="57" fillId="0" borderId="6" xfId="4" applyNumberFormat="1" applyFont="1" applyBorder="1" applyAlignment="1">
      <alignment horizontal="center" vertical="center" wrapText="1"/>
    </xf>
    <xf numFmtId="177" fontId="53" fillId="0" borderId="0" xfId="4" applyNumberFormat="1" applyFont="1" applyAlignment="1">
      <alignment horizontal="center" vertical="center"/>
    </xf>
    <xf numFmtId="177" fontId="54" fillId="0" borderId="0" xfId="4" applyNumberFormat="1" applyFont="1" applyAlignment="1">
      <alignment horizontal="center" vertical="center"/>
    </xf>
    <xf numFmtId="178" fontId="56" fillId="0" borderId="0" xfId="4" applyNumberFormat="1" applyFont="1" applyAlignment="1">
      <alignment horizontal="center" vertical="center"/>
    </xf>
    <xf numFmtId="177" fontId="57" fillId="0" borderId="1" xfId="4" applyNumberFormat="1" applyFont="1" applyBorder="1" applyAlignment="1">
      <alignment horizontal="center" vertical="center"/>
    </xf>
    <xf numFmtId="177" fontId="57" fillId="0" borderId="4" xfId="4" applyNumberFormat="1" applyFont="1" applyBorder="1" applyAlignment="1">
      <alignment horizontal="center" vertical="center"/>
    </xf>
    <xf numFmtId="177" fontId="57" fillId="0" borderId="2" xfId="4" applyNumberFormat="1" applyFont="1" applyBorder="1" applyAlignment="1">
      <alignment horizontal="center" vertical="center"/>
    </xf>
    <xf numFmtId="177" fontId="57" fillId="0" borderId="89" xfId="4" applyNumberFormat="1" applyFont="1" applyBorder="1" applyAlignment="1">
      <alignment horizontal="center" vertical="center"/>
    </xf>
    <xf numFmtId="177" fontId="57" fillId="0" borderId="90" xfId="4" applyNumberFormat="1" applyFont="1" applyBorder="1" applyAlignment="1">
      <alignment horizontal="center" vertical="center"/>
    </xf>
    <xf numFmtId="177" fontId="57" fillId="0" borderId="3" xfId="4" applyNumberFormat="1" applyFont="1" applyBorder="1" applyAlignment="1">
      <alignment horizontal="center" vertical="center"/>
    </xf>
    <xf numFmtId="44" fontId="7" fillId="0" borderId="1" xfId="0" applyNumberFormat="1" applyFont="1" applyBorder="1" applyAlignment="1" applyProtection="1">
      <alignment horizontal="center" vertical="center"/>
      <protection hidden="1"/>
    </xf>
    <xf numFmtId="44" fontId="7" fillId="0" borderId="4" xfId="0" applyNumberFormat="1" applyFont="1" applyBorder="1" applyAlignment="1" applyProtection="1">
      <alignment horizontal="center" vertical="center"/>
      <protection hidden="1"/>
    </xf>
    <xf numFmtId="44" fontId="7" fillId="0" borderId="2" xfId="0" applyNumberFormat="1" applyFont="1" applyBorder="1" applyAlignment="1">
      <alignment horizontal="center" vertical="center"/>
    </xf>
    <xf numFmtId="44" fontId="7" fillId="0" borderId="5" xfId="0" applyNumberFormat="1" applyFont="1" applyBorder="1" applyAlignment="1">
      <alignment vertical="center"/>
    </xf>
    <xf numFmtId="44" fontId="7" fillId="0" borderId="2" xfId="0" applyNumberFormat="1" applyFont="1" applyBorder="1" applyAlignment="1" applyProtection="1">
      <alignment horizontal="center" vertical="center"/>
      <protection hidden="1"/>
    </xf>
    <xf numFmtId="44" fontId="7" fillId="0" borderId="5" xfId="0" applyNumberFormat="1" applyFont="1" applyBorder="1" applyAlignment="1" applyProtection="1">
      <alignment horizontal="center" vertical="center"/>
      <protection hidden="1"/>
    </xf>
    <xf numFmtId="44" fontId="7" fillId="0" borderId="3" xfId="0" applyNumberFormat="1" applyFont="1" applyBorder="1" applyAlignment="1" applyProtection="1">
      <alignment horizontal="center" vertical="center"/>
      <protection hidden="1"/>
    </xf>
    <xf numFmtId="44" fontId="7" fillId="0" borderId="6" xfId="0" applyNumberFormat="1" applyFont="1" applyBorder="1" applyAlignment="1" applyProtection="1">
      <alignment horizontal="center" vertical="center"/>
      <protection hidden="1"/>
    </xf>
    <xf numFmtId="0" fontId="9" fillId="5" borderId="5" xfId="4" applyFont="1" applyFill="1" applyBorder="1" applyAlignment="1">
      <alignment horizontal="center" vertical="center"/>
    </xf>
    <xf numFmtId="43" fontId="39" fillId="5" borderId="13" xfId="3" applyFont="1" applyFill="1" applyBorder="1" applyAlignment="1">
      <alignment horizontal="center" vertical="center"/>
    </xf>
    <xf numFmtId="43" fontId="41" fillId="5" borderId="14" xfId="3" applyFont="1" applyFill="1" applyBorder="1" applyAlignment="1">
      <alignment horizontal="center" vertical="center"/>
    </xf>
    <xf numFmtId="43" fontId="39" fillId="5" borderId="14" xfId="3" applyFont="1" applyFill="1" applyBorder="1" applyAlignment="1">
      <alignment horizontal="center" vertical="center"/>
    </xf>
    <xf numFmtId="43" fontId="40" fillId="6" borderId="13" xfId="3" applyFont="1" applyFill="1" applyBorder="1" applyAlignment="1">
      <alignment horizontal="center" vertical="center"/>
    </xf>
    <xf numFmtId="43" fontId="40" fillId="6" borderId="14" xfId="3" applyFont="1" applyFill="1" applyBorder="1" applyAlignment="1">
      <alignment horizontal="center" vertical="center"/>
    </xf>
    <xf numFmtId="43" fontId="39" fillId="5" borderId="13" xfId="3" applyFont="1" applyFill="1" applyBorder="1" applyAlignment="1">
      <alignment horizontal="center" vertical="center" wrapText="1"/>
    </xf>
    <xf numFmtId="43" fontId="41" fillId="5" borderId="14" xfId="3" applyFont="1" applyFill="1" applyBorder="1" applyAlignment="1">
      <alignment horizontal="center" vertical="center" wrapText="1"/>
    </xf>
    <xf numFmtId="43" fontId="9" fillId="5" borderId="15" xfId="3" applyFont="1" applyFill="1" applyBorder="1" applyAlignment="1">
      <alignment horizontal="center" vertical="center"/>
    </xf>
    <xf numFmtId="43" fontId="9" fillId="5" borderId="10" xfId="3" applyFont="1" applyFill="1" applyBorder="1" applyAlignment="1">
      <alignment horizontal="center" vertical="center"/>
    </xf>
    <xf numFmtId="43" fontId="9" fillId="5" borderId="5" xfId="3" applyFont="1" applyFill="1" applyBorder="1" applyAlignment="1">
      <alignment horizontal="center" vertical="center"/>
    </xf>
    <xf numFmtId="43" fontId="16" fillId="5" borderId="5" xfId="3" applyFont="1" applyFill="1" applyBorder="1" applyAlignment="1">
      <alignment horizontal="center" vertical="center"/>
    </xf>
    <xf numFmtId="43" fontId="17" fillId="7" borderId="13" xfId="3" applyFont="1" applyFill="1" applyBorder="1" applyAlignment="1" applyProtection="1">
      <alignment horizontal="center" vertical="center"/>
      <protection locked="0"/>
    </xf>
    <xf numFmtId="43" fontId="17" fillId="7" borderId="18" xfId="3" applyFont="1" applyFill="1" applyBorder="1" applyAlignment="1" applyProtection="1">
      <alignment horizontal="center" vertical="center"/>
      <protection locked="0"/>
    </xf>
    <xf numFmtId="43" fontId="17" fillId="7" borderId="14" xfId="3" applyFont="1" applyFill="1" applyBorder="1" applyAlignment="1" applyProtection="1">
      <alignment horizontal="center" vertical="center"/>
      <protection locked="0"/>
    </xf>
    <xf numFmtId="43" fontId="17" fillId="8" borderId="13" xfId="3" applyFont="1" applyFill="1" applyBorder="1" applyAlignment="1" applyProtection="1">
      <alignment horizontal="center" vertical="center"/>
      <protection locked="0"/>
    </xf>
    <xf numFmtId="43" fontId="17" fillId="8" borderId="18" xfId="3" applyFont="1" applyFill="1" applyBorder="1" applyAlignment="1" applyProtection="1">
      <alignment horizontal="center" vertical="center"/>
      <protection locked="0"/>
    </xf>
    <xf numFmtId="43" fontId="17" fillId="8" borderId="14" xfId="3" applyFont="1" applyFill="1" applyBorder="1" applyAlignment="1" applyProtection="1">
      <alignment horizontal="center" vertical="center"/>
      <protection locked="0"/>
    </xf>
    <xf numFmtId="181" fontId="17" fillId="0" borderId="15" xfId="3" applyNumberFormat="1" applyFont="1" applyBorder="1" applyAlignment="1">
      <alignment horizontal="center" vertical="center"/>
    </xf>
    <xf numFmtId="181" fontId="17" fillId="0" borderId="10" xfId="3" applyNumberFormat="1" applyFont="1" applyBorder="1" applyAlignment="1">
      <alignment horizontal="center" vertical="center"/>
    </xf>
    <xf numFmtId="181" fontId="17" fillId="0" borderId="20" xfId="3" applyNumberFormat="1" applyFont="1" applyBorder="1" applyAlignment="1">
      <alignment horizontal="center" vertical="center"/>
    </xf>
    <xf numFmtId="181" fontId="17" fillId="0" borderId="21" xfId="3" applyNumberFormat="1" applyFont="1" applyBorder="1" applyAlignment="1">
      <alignment horizontal="center" vertical="center"/>
    </xf>
    <xf numFmtId="181" fontId="17" fillId="0" borderId="5" xfId="3" applyNumberFormat="1" applyFont="1" applyBorder="1" applyAlignment="1">
      <alignment horizontal="center" vertical="center"/>
    </xf>
    <xf numFmtId="43" fontId="9" fillId="0" borderId="5" xfId="3" applyFont="1" applyBorder="1" applyAlignment="1">
      <alignment horizontal="center" vertical="center" wrapText="1"/>
    </xf>
    <xf numFmtId="43" fontId="9" fillId="0" borderId="12" xfId="3" applyFont="1" applyBorder="1" applyAlignment="1">
      <alignment horizontal="center" vertical="center" wrapText="1"/>
    </xf>
    <xf numFmtId="43" fontId="9" fillId="5" borderId="11" xfId="3" applyFont="1" applyFill="1" applyBorder="1" applyAlignment="1">
      <alignment horizontal="center" vertical="center"/>
    </xf>
    <xf numFmtId="181" fontId="17" fillId="0" borderId="12" xfId="3" applyNumberFormat="1" applyFont="1" applyBorder="1" applyAlignment="1">
      <alignment horizontal="center" vertical="center"/>
    </xf>
    <xf numFmtId="181" fontId="17" fillId="0" borderId="19" xfId="3" applyNumberFormat="1" applyFont="1" applyBorder="1" applyAlignment="1">
      <alignment horizontal="center" vertical="center"/>
    </xf>
    <xf numFmtId="181" fontId="17" fillId="0" borderId="11" xfId="3" applyNumberFormat="1" applyFont="1" applyBorder="1" applyAlignment="1">
      <alignment horizontal="center" vertical="center"/>
    </xf>
    <xf numFmtId="181" fontId="17" fillId="0" borderId="13" xfId="3" applyNumberFormat="1" applyFont="1" applyBorder="1" applyAlignment="1">
      <alignment horizontal="center" vertical="center"/>
    </xf>
    <xf numFmtId="181" fontId="17" fillId="0" borderId="14" xfId="3" applyNumberFormat="1" applyFont="1" applyBorder="1" applyAlignment="1">
      <alignment horizontal="center" vertical="center"/>
    </xf>
    <xf numFmtId="44" fontId="7" fillId="0" borderId="89" xfId="0" applyNumberFormat="1" applyFont="1" applyBorder="1" applyAlignment="1" applyProtection="1">
      <alignment horizontal="center" vertical="center"/>
      <protection hidden="1"/>
    </xf>
    <xf numFmtId="44" fontId="7" fillId="0" borderId="12" xfId="0" applyNumberFormat="1" applyFont="1" applyBorder="1" applyAlignment="1" applyProtection="1">
      <alignment horizontal="center" vertical="center"/>
      <protection hidden="1"/>
    </xf>
    <xf numFmtId="0" fontId="7" fillId="0" borderId="13" xfId="0" applyFont="1" applyBorder="1" applyAlignment="1">
      <alignment horizontal="center" vertical="center"/>
    </xf>
    <xf numFmtId="0" fontId="7" fillId="0" borderId="14" xfId="0" applyFont="1" applyBorder="1" applyAlignment="1">
      <alignment horizontal="center" vertical="center"/>
    </xf>
  </cellXfs>
  <cellStyles count="13">
    <cellStyle name="百分比" xfId="6" builtinId="5"/>
    <cellStyle name="常规" xfId="0" builtinId="0"/>
    <cellStyle name="常规 10" xfId="11" xr:uid="{00000000-0005-0000-0000-000002000000}"/>
    <cellStyle name="常规 2" xfId="4" xr:uid="{00000000-0005-0000-0000-000003000000}"/>
    <cellStyle name="常规 2 2" xfId="7" xr:uid="{00000000-0005-0000-0000-000004000000}"/>
    <cellStyle name="常规 3" xfId="9" xr:uid="{00000000-0005-0000-0000-000005000000}"/>
    <cellStyle name="常规 4" xfId="8" xr:uid="{00000000-0005-0000-0000-000006000000}"/>
    <cellStyle name="常规_模拟报表(第二版)" xfId="2" xr:uid="{00000000-0005-0000-0000-000007000000}"/>
    <cellStyle name="千位分隔" xfId="1" builtinId="3"/>
    <cellStyle name="千位分隔 2" xfId="3" xr:uid="{00000000-0005-0000-0000-000009000000}"/>
    <cellStyle name="千位分隔 3" xfId="10" xr:uid="{00000000-0005-0000-0000-00000A000000}"/>
    <cellStyle name="千位分隔_模拟报表(第二版)" xfId="5" xr:uid="{00000000-0005-0000-0000-00000B000000}"/>
    <cellStyle name="样式 1" xfId="12" xr:uid="{011DA39A-531A-4AF0-A5EC-C7833F5848CD}"/>
  </cellStyles>
  <dxfs count="6">
    <dxf>
      <fill>
        <patternFill patternType="solid">
          <bgColor indexed="10"/>
        </patternFill>
      </fill>
    </dxf>
    <dxf>
      <fill>
        <patternFill patternType="solid">
          <bgColor indexed="44"/>
        </patternFill>
      </fill>
    </dxf>
    <dxf>
      <fill>
        <patternFill patternType="solid">
          <bgColor indexed="47"/>
        </patternFill>
      </fill>
    </dxf>
    <dxf>
      <fill>
        <patternFill patternType="solid">
          <bgColor indexed="47"/>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5163;&#25226;&#25163;&#25945;&#20320;&#32534;&#29616;&#37329;&#27969;&#37327;&#34920;/DQ%20&#29616;&#37329;&#27969;&#37327;&#34920;&#24037;&#20316;&#24213;&#3129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D%20&#24212;&#25910;&#36134;&#2745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A%20&#36135;&#24065;&#36164;&#3732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鼎信诺字典表"/>
      <sheetName val="简明日记账法"/>
      <sheetName val="现流名称标准化"/>
      <sheetName val="鼎信诺分录法"/>
      <sheetName val="分录法编现分录"/>
      <sheetName val="间接法"/>
      <sheetName val="间接法-2014 "/>
      <sheetName val="间接法-2015"/>
      <sheetName val="现金流量表(未审)"/>
      <sheetName val="审计调整分录表"/>
      <sheetName val="平衡表"/>
      <sheetName val="补充资料（披露表）"/>
      <sheetName val="现金流量表(审定)"/>
      <sheetName val="趋势分析"/>
      <sheetName val="结构分析"/>
      <sheetName val="线性回归(现金流量预测)"/>
      <sheetName val="偿债力分析"/>
      <sheetName val="新准则指标分析"/>
      <sheetName val="披露表(上市)"/>
      <sheetName val="披露表(国资)"/>
      <sheetName val="披露表(标准)"/>
    </sheetNames>
    <sheetDataSet>
      <sheetData sheetId="0"/>
      <sheetData sheetId="1"/>
      <sheetData sheetId="2"/>
      <sheetData sheetId="3">
        <row r="4">
          <cell r="B4" t="str">
            <v>流入项目★</v>
          </cell>
          <cell r="C4" t="str">
            <v xml:space="preserve">   ★资产类★</v>
          </cell>
        </row>
        <row r="5">
          <cell r="B5" t="str">
            <v xml:space="preserve">  ①经 营★</v>
          </cell>
          <cell r="C5" t="str">
            <v>货币资金</v>
          </cell>
        </row>
        <row r="6">
          <cell r="B6" t="str">
            <v>销售商品、提供劳务收到的现金</v>
          </cell>
          <cell r="C6" t="str">
            <v>交易性金融资产</v>
          </cell>
        </row>
        <row r="7">
          <cell r="B7" t="str">
            <v>收到的税费返还</v>
          </cell>
          <cell r="C7" t="str">
            <v>应收票据</v>
          </cell>
        </row>
        <row r="8">
          <cell r="B8" t="str">
            <v>收到其他与经营活动有关的现金</v>
          </cell>
          <cell r="C8" t="str">
            <v>应收账款</v>
          </cell>
        </row>
        <row r="9">
          <cell r="B9" t="str">
            <v xml:space="preserve">  ②投  资★</v>
          </cell>
          <cell r="C9" t="str">
            <v>预付款项</v>
          </cell>
        </row>
        <row r="10">
          <cell r="B10" t="str">
            <v>收回投资收到的现金</v>
          </cell>
          <cell r="C10" t="str">
            <v>应收利息</v>
          </cell>
        </row>
        <row r="11">
          <cell r="B11" t="str">
            <v>取得投资收益收到的现金</v>
          </cell>
          <cell r="C11" t="str">
            <v>应收股利</v>
          </cell>
        </row>
        <row r="12">
          <cell r="B12" t="str">
            <v>处置固定资产、无形资产和其他长期资产收回的现金净额</v>
          </cell>
          <cell r="C12" t="str">
            <v>其他应收款</v>
          </cell>
        </row>
        <row r="13">
          <cell r="B13" t="str">
            <v>处置子公司及其他营业单位收到的现金净额</v>
          </cell>
          <cell r="C13" t="str">
            <v>存货</v>
          </cell>
        </row>
        <row r="14">
          <cell r="B14" t="str">
            <v>收到其他与投资活动有关的现金</v>
          </cell>
          <cell r="C14" t="str">
            <v>一年内到期的非流动资产</v>
          </cell>
        </row>
        <row r="15">
          <cell r="B15" t="str">
            <v xml:space="preserve">  ③筹  资★</v>
          </cell>
          <cell r="C15" t="str">
            <v>其他流动资产</v>
          </cell>
        </row>
        <row r="16">
          <cell r="B16" t="str">
            <v>吸收投资收到的现金</v>
          </cell>
          <cell r="C16" t="str">
            <v>可供出售金融资产</v>
          </cell>
        </row>
        <row r="17">
          <cell r="B17" t="str">
            <v>取得借款收到的现金</v>
          </cell>
          <cell r="C17" t="str">
            <v>持有至到期投资</v>
          </cell>
        </row>
        <row r="18">
          <cell r="B18" t="str">
            <v>收到其他与筹资活动有关的现金</v>
          </cell>
          <cell r="C18" t="str">
            <v>长期应收款</v>
          </cell>
        </row>
        <row r="19">
          <cell r="B19" t="str">
            <v xml:space="preserve">  ④净  额★</v>
          </cell>
          <cell r="C19" t="str">
            <v>长期股权投资</v>
          </cell>
        </row>
        <row r="20">
          <cell r="B20" t="str">
            <v>现金及现金等价物净增加额</v>
          </cell>
          <cell r="C20" t="str">
            <v>投资性房地产</v>
          </cell>
        </row>
        <row r="21">
          <cell r="B21" t="str">
            <v>流出项目◆</v>
          </cell>
          <cell r="C21" t="str">
            <v>固定资产</v>
          </cell>
        </row>
        <row r="22">
          <cell r="B22" t="str">
            <v xml:space="preserve">  ①经  营◆</v>
          </cell>
          <cell r="C22" t="str">
            <v>在建工程</v>
          </cell>
        </row>
        <row r="23">
          <cell r="B23" t="str">
            <v>购买商品、接受劳务支付的现金</v>
          </cell>
          <cell r="C23" t="str">
            <v>工程物资</v>
          </cell>
        </row>
        <row r="24">
          <cell r="B24" t="str">
            <v>支付给职工以及为职工支付的现金</v>
          </cell>
          <cell r="C24" t="str">
            <v>固定资产清理</v>
          </cell>
        </row>
        <row r="25">
          <cell r="B25" t="str">
            <v>支付的各项税费</v>
          </cell>
          <cell r="C25" t="str">
            <v>生产性生物资产</v>
          </cell>
        </row>
        <row r="26">
          <cell r="B26" t="str">
            <v>支付其他与经营活动有关的现金</v>
          </cell>
          <cell r="C26" t="str">
            <v>油气资产</v>
          </cell>
        </row>
        <row r="27">
          <cell r="B27" t="str">
            <v xml:space="preserve">  ②投  资◆</v>
          </cell>
          <cell r="C27" t="str">
            <v>无形资产</v>
          </cell>
        </row>
        <row r="28">
          <cell r="B28" t="str">
            <v>购建固定资产、无形资产和其他长期资产支付的现金</v>
          </cell>
          <cell r="C28" t="str">
            <v>开发支出</v>
          </cell>
        </row>
        <row r="29">
          <cell r="B29" t="str">
            <v>投资支付的现金</v>
          </cell>
          <cell r="C29" t="str">
            <v>商誉</v>
          </cell>
        </row>
        <row r="30">
          <cell r="B30" t="str">
            <v>取得子公司及其他营业单位支付的现金净额</v>
          </cell>
          <cell r="C30" t="str">
            <v>长期待摊费用</v>
          </cell>
        </row>
        <row r="31">
          <cell r="B31" t="str">
            <v>支付其他与投资活动有关的现金</v>
          </cell>
          <cell r="C31" t="str">
            <v>递延所得税资产</v>
          </cell>
        </row>
        <row r="32">
          <cell r="B32" t="str">
            <v xml:space="preserve">  ③筹  资◆</v>
          </cell>
          <cell r="C32" t="str">
            <v>其他非流动资产</v>
          </cell>
        </row>
        <row r="33">
          <cell r="B33" t="str">
            <v>偿还债务支付的现金</v>
          </cell>
          <cell r="C33" t="str">
            <v xml:space="preserve">  ★负债类★</v>
          </cell>
        </row>
        <row r="34">
          <cell r="B34" t="str">
            <v>分配股利、利润或偿付利息支付的现金</v>
          </cell>
          <cell r="C34" t="str">
            <v>短期借款</v>
          </cell>
        </row>
        <row r="35">
          <cell r="B35" t="str">
            <v>支付其他与筹资活动有关的现金</v>
          </cell>
          <cell r="C35" t="str">
            <v>交易性金融负债</v>
          </cell>
        </row>
        <row r="36">
          <cell r="B36" t="str">
            <v xml:space="preserve">  ④净  额◆</v>
          </cell>
          <cell r="C36" t="str">
            <v>应付票据</v>
          </cell>
        </row>
        <row r="37">
          <cell r="B37" t="str">
            <v>现金及现金等价物净增加额</v>
          </cell>
          <cell r="C37" t="str">
            <v>应付账款</v>
          </cell>
        </row>
        <row r="38">
          <cell r="C38" t="str">
            <v>预收款项</v>
          </cell>
        </row>
        <row r="39">
          <cell r="B39" t="str">
            <v>附表项目■</v>
          </cell>
          <cell r="C39" t="str">
            <v>应付职工薪酬</v>
          </cell>
        </row>
        <row r="40">
          <cell r="B40" t="str">
            <v xml:space="preserve">  ①.将净利润调节为经营活动的现金流量■</v>
          </cell>
          <cell r="C40" t="str">
            <v>应交税费</v>
          </cell>
        </row>
        <row r="41">
          <cell r="B41" t="str">
            <v>净利润</v>
          </cell>
          <cell r="C41" t="str">
            <v>应付利息</v>
          </cell>
        </row>
        <row r="42">
          <cell r="B42" t="str">
            <v>计提的资产减值准备</v>
          </cell>
          <cell r="C42" t="str">
            <v>应付股利</v>
          </cell>
        </row>
        <row r="43">
          <cell r="B43" t="str">
            <v>固定资产折旧、油气资产折耗、生产性生物资产折旧</v>
          </cell>
          <cell r="C43" t="str">
            <v>其他应付款</v>
          </cell>
        </row>
        <row r="44">
          <cell r="B44" t="str">
            <v>无形资产摊销</v>
          </cell>
          <cell r="C44" t="str">
            <v>一年内到期的非流动负债</v>
          </cell>
        </row>
        <row r="45">
          <cell r="B45" t="str">
            <v>长期待摊费用摊销</v>
          </cell>
          <cell r="C45" t="str">
            <v>其他流动负债</v>
          </cell>
        </row>
        <row r="46">
          <cell r="B46" t="str">
            <v>处置固定资产、无形资产和其他长期资产的损失</v>
          </cell>
          <cell r="C46" t="str">
            <v>长期借款</v>
          </cell>
        </row>
        <row r="47">
          <cell r="B47" t="str">
            <v>固定资产报废损失</v>
          </cell>
          <cell r="C47" t="str">
            <v>应付债券</v>
          </cell>
        </row>
        <row r="48">
          <cell r="B48" t="str">
            <v>公允价值变动损失</v>
          </cell>
          <cell r="C48" t="str">
            <v>长期应付款</v>
          </cell>
        </row>
        <row r="49">
          <cell r="B49" t="str">
            <v>财务费用</v>
          </cell>
          <cell r="C49" t="str">
            <v>专项应付款</v>
          </cell>
        </row>
        <row r="50">
          <cell r="B50" t="str">
            <v>投资损失</v>
          </cell>
          <cell r="C50" t="str">
            <v>预计负债</v>
          </cell>
        </row>
        <row r="51">
          <cell r="B51" t="str">
            <v>递延所得税资产减少</v>
          </cell>
          <cell r="C51" t="str">
            <v>递延所得税负债</v>
          </cell>
        </row>
        <row r="52">
          <cell r="B52" t="str">
            <v>递延所得税负债增加</v>
          </cell>
          <cell r="C52" t="str">
            <v>其他非流动负债</v>
          </cell>
        </row>
        <row r="53">
          <cell r="B53" t="str">
            <v>存货的减少</v>
          </cell>
          <cell r="C53" t="str">
            <v xml:space="preserve">  ★权益类★</v>
          </cell>
        </row>
        <row r="54">
          <cell r="B54" t="str">
            <v>经营性应收项目的减少</v>
          </cell>
          <cell r="C54" t="str">
            <v>实收资本(或股本)</v>
          </cell>
        </row>
        <row r="55">
          <cell r="B55" t="str">
            <v>经营性应付项目的增加</v>
          </cell>
          <cell r="C55" t="str">
            <v>资本公积</v>
          </cell>
        </row>
        <row r="56">
          <cell r="B56" t="str">
            <v>其他</v>
          </cell>
          <cell r="C56" t="str">
            <v>减库存股</v>
          </cell>
        </row>
        <row r="57">
          <cell r="B57" t="str">
            <v xml:space="preserve">  ②.不涉及现金收支的重大投资和筹资活动■</v>
          </cell>
          <cell r="C57" t="str">
            <v>专项储备</v>
          </cell>
        </row>
        <row r="58">
          <cell r="B58" t="str">
            <v>债务转为资本</v>
          </cell>
          <cell r="C58" t="str">
            <v>盈余公积</v>
          </cell>
        </row>
        <row r="59">
          <cell r="B59" t="str">
            <v>一年内到期的可转换公司债券</v>
          </cell>
          <cell r="C59" t="str">
            <v>一般风险准备</v>
          </cell>
        </row>
        <row r="60">
          <cell r="B60" t="str">
            <v>融资租入固定资产</v>
          </cell>
          <cell r="C60" t="str">
            <v>未分配利润</v>
          </cell>
        </row>
        <row r="61">
          <cell r="B61" t="str">
            <v xml:space="preserve">  ③.现金及现金等价物净变动情况■</v>
          </cell>
          <cell r="C61" t="str">
            <v>净利润</v>
          </cell>
        </row>
        <row r="62">
          <cell r="B62" t="str">
            <v>现金的期末余额</v>
          </cell>
          <cell r="C62" t="str">
            <v xml:space="preserve">  ★收入类★</v>
          </cell>
        </row>
        <row r="63">
          <cell r="B63" t="str">
            <v>现金的期初余额</v>
          </cell>
          <cell r="C63" t="str">
            <v>营业收入</v>
          </cell>
        </row>
        <row r="64">
          <cell r="B64" t="str">
            <v>现金等价物的期末余额</v>
          </cell>
          <cell r="C64" t="str">
            <v>公允价值变动收益</v>
          </cell>
        </row>
        <row r="65">
          <cell r="B65" t="str">
            <v>现金等价物的期初余额</v>
          </cell>
          <cell r="C65" t="str">
            <v>投资收益</v>
          </cell>
        </row>
        <row r="66">
          <cell r="C66" t="str">
            <v>营业外收入</v>
          </cell>
        </row>
        <row r="67">
          <cell r="C67" t="str">
            <v>其他综合收益</v>
          </cell>
        </row>
        <row r="68">
          <cell r="C68" t="str">
            <v xml:space="preserve">  ★成本类★</v>
          </cell>
        </row>
        <row r="69">
          <cell r="C69" t="str">
            <v>营业成本</v>
          </cell>
        </row>
        <row r="70">
          <cell r="C70" t="str">
            <v>营业税金及附加</v>
          </cell>
        </row>
        <row r="71">
          <cell r="C71" t="str">
            <v>销售费用</v>
          </cell>
        </row>
        <row r="72">
          <cell r="C72" t="str">
            <v>管理费用</v>
          </cell>
        </row>
        <row r="73">
          <cell r="C73" t="str">
            <v>财务费用</v>
          </cell>
        </row>
        <row r="74">
          <cell r="C74" t="str">
            <v>资产减值损失</v>
          </cell>
        </row>
        <row r="75">
          <cell r="C75" t="str">
            <v>所得税费用</v>
          </cell>
        </row>
        <row r="76">
          <cell r="C76" t="str">
            <v>营业外支出</v>
          </cell>
        </row>
        <row r="77">
          <cell r="C77" t="str">
            <v>非流动资产处置损失</v>
          </cell>
        </row>
      </sheetData>
      <sheetData sheetId="4"/>
      <sheetData sheetId="5"/>
      <sheetData sheetId="6"/>
      <sheetData sheetId="7"/>
      <sheetData sheetId="8"/>
      <sheetData sheetId="9"/>
      <sheetData sheetId="10"/>
      <sheetData sheetId="11">
        <row r="6">
          <cell r="D6" t="str">
            <v>简明日记账法</v>
          </cell>
          <cell r="E6" t="str">
            <v>分录法</v>
          </cell>
          <cell r="F6" t="str">
            <v>间接法</v>
          </cell>
        </row>
      </sheetData>
      <sheetData sheetId="12"/>
      <sheetData sheetId="13"/>
      <sheetData sheetId="14"/>
      <sheetData sheetId="15"/>
      <sheetData sheetId="16"/>
      <sheetData sheetId="17"/>
      <sheetData sheetId="18"/>
      <sheetData sheetId="19">
        <row r="21">
          <cell r="B21" t="str">
            <v>算法（一）</v>
          </cell>
        </row>
        <row r="25">
          <cell r="B25" t="str">
            <v>算法（二）</v>
          </cell>
        </row>
        <row r="29">
          <cell r="B29" t="str">
            <v>算法（三）</v>
          </cell>
        </row>
      </sheetData>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明细表"/>
      <sheetName val="山西平阳重工机械有限责任公司-替代测试表"/>
      <sheetName val="披露表(上市)"/>
      <sheetName val="披露表(标准)"/>
      <sheetName val="披露表(国资)"/>
      <sheetName val="函证结果汇总表"/>
      <sheetName val="函证结果调节表"/>
      <sheetName val="替代结果汇总表"/>
      <sheetName val="替代测试表"/>
      <sheetName val="坏账准备计算表"/>
      <sheetName val="往来科目长期挂账款项检查表"/>
      <sheetName val="列示关联方"/>
      <sheetName val="汇率折算检查表"/>
      <sheetName val="截止测试"/>
      <sheetName val="检查情况表"/>
    </sheetNames>
    <sheetDataSet>
      <sheetData sheetId="0"/>
      <sheetData sheetId="1"/>
      <sheetData sheetId="2"/>
      <sheetData sheetId="3"/>
      <sheetData sheetId="4">
        <row r="13">
          <cell r="AQ13">
            <v>0</v>
          </cell>
          <cell r="AR13">
            <v>0</v>
          </cell>
          <cell r="AS13">
            <v>0</v>
          </cell>
          <cell r="AT13">
            <v>0</v>
          </cell>
          <cell r="AU13">
            <v>0</v>
          </cell>
        </row>
      </sheetData>
      <sheetData sheetId="5"/>
      <sheetData sheetId="6"/>
      <sheetData sheetId="7"/>
      <sheetData sheetId="8">
        <row r="8">
          <cell r="C8" t="str">
            <v>单项金额重大并单项计提坏账准备的应收账款</v>
          </cell>
        </row>
        <row r="9">
          <cell r="C9" t="str">
            <v>按组合计提坏账准备的应收账款</v>
          </cell>
        </row>
        <row r="13">
          <cell r="C13" t="str">
            <v>组合1</v>
          </cell>
        </row>
        <row r="14">
          <cell r="C14" t="str">
            <v>组合2</v>
          </cell>
        </row>
        <row r="15">
          <cell r="C15" t="str">
            <v>……</v>
          </cell>
        </row>
        <row r="18">
          <cell r="C18" t="str">
            <v>单项金额虽不重大但单项计提坏账准备的应收账款</v>
          </cell>
        </row>
      </sheetData>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账项明细表"/>
      <sheetName val="银行存款（其他货币资金）明细表"/>
      <sheetName val="披露表(上市)"/>
      <sheetName val="披露表(标准)"/>
      <sheetName val="披露表(国资)"/>
      <sheetName val="库存现金监盘表"/>
      <sheetName val="外币货币资金核查表"/>
      <sheetName val="银行存单检查表"/>
      <sheetName val="银行存款未达账项调节表"/>
      <sheetName val="对银行存款余额调节表的检查"/>
      <sheetName val="对其他货币资金余额调节表的检查"/>
      <sheetName val="银行存款大额未达账项检查表"/>
      <sheetName val="银行存款（其他货币资金）函证结果汇总表"/>
      <sheetName val="函证结果调节表"/>
      <sheetName val="银行存款截止测试"/>
      <sheetName val="其他货币资金截止测试"/>
      <sheetName val="大额现金收支检查情况表"/>
      <sheetName val="银行存款收支检查情况表"/>
      <sheetName val="其他货币资金检查情况表"/>
    </sheetNames>
    <sheetDataSet>
      <sheetData sheetId="0"/>
      <sheetData sheetId="1"/>
      <sheetData sheetId="2"/>
      <sheetData sheetId="3"/>
      <sheetData sheetId="4"/>
      <sheetData sheetId="5"/>
      <sheetData sheetId="6"/>
      <sheetData sheetId="7"/>
      <sheetData sheetId="8">
        <row r="7">
          <cell r="D7" t="str">
            <v>人民币</v>
          </cell>
        </row>
        <row r="8">
          <cell r="D8" t="str">
            <v>美元</v>
          </cell>
        </row>
        <row r="9">
          <cell r="D9" t="str">
            <v>港元</v>
          </cell>
        </row>
        <row r="10">
          <cell r="D10" t="str">
            <v>日元</v>
          </cell>
        </row>
        <row r="11">
          <cell r="D11" t="str">
            <v>欧元</v>
          </cell>
        </row>
        <row r="12">
          <cell r="D12" t="str">
            <v>英镑</v>
          </cell>
        </row>
        <row r="13">
          <cell r="D13" t="str">
            <v>瑞士法郎</v>
          </cell>
        </row>
        <row r="14">
          <cell r="D14" t="str">
            <v>加拿大元</v>
          </cell>
        </row>
        <row r="15">
          <cell r="D15" t="str">
            <v>澳大利亚元</v>
          </cell>
        </row>
        <row r="16">
          <cell r="D16" t="str">
            <v>新加坡元</v>
          </cell>
        </row>
        <row r="17">
          <cell r="D17" t="str">
            <v>丹麦克朗</v>
          </cell>
        </row>
        <row r="18">
          <cell r="D18" t="str">
            <v>挪威克朗</v>
          </cell>
        </row>
        <row r="19">
          <cell r="D19" t="str">
            <v>瑞典克朗</v>
          </cell>
        </row>
        <row r="20">
          <cell r="D20" t="str">
            <v>澳门元</v>
          </cell>
        </row>
        <row r="21">
          <cell r="D21" t="str">
            <v>新西兰元</v>
          </cell>
        </row>
        <row r="22">
          <cell r="D22" t="str">
            <v>韩元</v>
          </cell>
        </row>
        <row r="23">
          <cell r="D23" t="str">
            <v>其他</v>
          </cell>
        </row>
        <row r="25">
          <cell r="D25" t="str">
            <v>人民币</v>
          </cell>
        </row>
        <row r="26">
          <cell r="D26" t="str">
            <v>美元</v>
          </cell>
        </row>
        <row r="27">
          <cell r="D27" t="str">
            <v>港元</v>
          </cell>
        </row>
        <row r="28">
          <cell r="D28" t="str">
            <v>日元</v>
          </cell>
        </row>
        <row r="29">
          <cell r="D29" t="str">
            <v>欧元</v>
          </cell>
        </row>
        <row r="30">
          <cell r="D30" t="str">
            <v>英镑</v>
          </cell>
        </row>
        <row r="31">
          <cell r="D31" t="str">
            <v>瑞士法郎</v>
          </cell>
        </row>
        <row r="32">
          <cell r="D32" t="str">
            <v>加拿大元</v>
          </cell>
        </row>
        <row r="33">
          <cell r="D33" t="str">
            <v>澳大利亚元</v>
          </cell>
        </row>
        <row r="34">
          <cell r="D34" t="str">
            <v>新加坡元</v>
          </cell>
        </row>
        <row r="35">
          <cell r="D35" t="str">
            <v>丹麦克朗</v>
          </cell>
        </row>
        <row r="36">
          <cell r="D36" t="str">
            <v>挪威克朗</v>
          </cell>
        </row>
        <row r="37">
          <cell r="D37" t="str">
            <v>瑞典克朗</v>
          </cell>
        </row>
        <row r="38">
          <cell r="D38" t="str">
            <v>澳门元</v>
          </cell>
        </row>
        <row r="39">
          <cell r="D39" t="str">
            <v>新西兰元</v>
          </cell>
        </row>
        <row r="40">
          <cell r="D40" t="str">
            <v>韩元</v>
          </cell>
        </row>
        <row r="41">
          <cell r="D41" t="str">
            <v>其他</v>
          </cell>
        </row>
        <row r="43">
          <cell r="D43" t="str">
            <v>人民币</v>
          </cell>
        </row>
        <row r="44">
          <cell r="D44" t="str">
            <v>美元</v>
          </cell>
        </row>
        <row r="45">
          <cell r="D45" t="str">
            <v>港元</v>
          </cell>
        </row>
        <row r="46">
          <cell r="D46" t="str">
            <v>日元</v>
          </cell>
        </row>
        <row r="47">
          <cell r="D47" t="str">
            <v>欧元</v>
          </cell>
        </row>
        <row r="48">
          <cell r="D48" t="str">
            <v>英镑</v>
          </cell>
        </row>
        <row r="49">
          <cell r="D49" t="str">
            <v>瑞士法郎</v>
          </cell>
        </row>
        <row r="50">
          <cell r="D50" t="str">
            <v>加拿大元</v>
          </cell>
        </row>
        <row r="51">
          <cell r="D51" t="str">
            <v>澳大利亚元</v>
          </cell>
        </row>
        <row r="52">
          <cell r="D52" t="str">
            <v>新加坡元</v>
          </cell>
        </row>
        <row r="53">
          <cell r="D53" t="str">
            <v>丹麦克朗</v>
          </cell>
        </row>
        <row r="54">
          <cell r="D54" t="str">
            <v>挪威克朗</v>
          </cell>
        </row>
        <row r="55">
          <cell r="D55" t="str">
            <v>瑞典克朗</v>
          </cell>
        </row>
        <row r="56">
          <cell r="D56" t="str">
            <v>澳门元</v>
          </cell>
        </row>
        <row r="57">
          <cell r="D57" t="str">
            <v>新西兰元</v>
          </cell>
        </row>
        <row r="58">
          <cell r="D58" t="str">
            <v>韩元</v>
          </cell>
        </row>
        <row r="59">
          <cell r="D59" t="str">
            <v>其他</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2"/>
  <sheetViews>
    <sheetView view="pageBreakPreview" zoomScaleNormal="100" zoomScaleSheetLayoutView="100" workbookViewId="0">
      <selection activeCell="C6" sqref="C6"/>
    </sheetView>
  </sheetViews>
  <sheetFormatPr defaultColWidth="9.125" defaultRowHeight="15.75"/>
  <cols>
    <col min="1" max="1" width="40" style="6" customWidth="1"/>
    <col min="2" max="2" width="11.25" style="16" hidden="1" customWidth="1"/>
    <col min="3" max="4" width="17.5" style="16" customWidth="1"/>
    <col min="5" max="5" width="15.125" style="6" bestFit="1" customWidth="1"/>
    <col min="6" max="6" width="16.25" style="92" customWidth="1"/>
    <col min="7" max="7" width="14.375" style="6" bestFit="1" customWidth="1"/>
    <col min="8" max="8" width="15.125" style="6" customWidth="1"/>
    <col min="9" max="16384" width="9.125" style="6"/>
  </cols>
  <sheetData>
    <row r="1" spans="1:7" ht="30" customHeight="1">
      <c r="A1" s="477" t="s">
        <v>751</v>
      </c>
      <c r="B1" s="478"/>
      <c r="C1" s="478"/>
      <c r="D1" s="478"/>
      <c r="E1" s="50" t="s">
        <v>494</v>
      </c>
      <c r="F1" s="84">
        <f>C47-'资产负债表（续）'!C57</f>
        <v>0</v>
      </c>
      <c r="G1" s="84">
        <f>D47-'资产负债表（续）'!D57</f>
        <v>0</v>
      </c>
    </row>
    <row r="2" spans="1:7" ht="17.25" customHeight="1">
      <c r="A2" s="479">
        <v>43830</v>
      </c>
      <c r="B2" s="479"/>
      <c r="C2" s="479"/>
      <c r="D2" s="479"/>
    </row>
    <row r="3" spans="1:7" s="8" customFormat="1" ht="22.5" customHeight="1" thickBot="1">
      <c r="A3" s="111" t="s">
        <v>799</v>
      </c>
      <c r="B3" s="480"/>
      <c r="C3" s="480"/>
      <c r="D3" s="7" t="s">
        <v>216</v>
      </c>
      <c r="F3" s="93"/>
    </row>
    <row r="4" spans="1:7" s="9" customFormat="1" ht="18" customHeight="1">
      <c r="A4" s="394" t="s">
        <v>217</v>
      </c>
      <c r="B4" s="395" t="s">
        <v>218</v>
      </c>
      <c r="C4" s="396" t="s">
        <v>129</v>
      </c>
      <c r="D4" s="397" t="s">
        <v>219</v>
      </c>
      <c r="E4" s="90"/>
      <c r="F4" s="90"/>
    </row>
    <row r="5" spans="1:7" s="12" customFormat="1" ht="18" customHeight="1">
      <c r="A5" s="398" t="s">
        <v>220</v>
      </c>
      <c r="B5" s="10"/>
      <c r="C5" s="10"/>
      <c r="D5" s="399"/>
      <c r="E5" s="91"/>
      <c r="F5" s="91"/>
    </row>
    <row r="6" spans="1:7" s="12" customFormat="1" ht="18" customHeight="1">
      <c r="A6" s="400" t="s">
        <v>221</v>
      </c>
      <c r="B6" s="10"/>
      <c r="C6" s="42">
        <f>'TB-本期'!AC7</f>
        <v>0</v>
      </c>
      <c r="D6" s="401">
        <f>'TB-上期'!AC7</f>
        <v>0</v>
      </c>
      <c r="E6" s="91"/>
      <c r="F6" s="92"/>
    </row>
    <row r="7" spans="1:7" s="12" customFormat="1" ht="18" hidden="1" customHeight="1">
      <c r="A7" s="400" t="s">
        <v>222</v>
      </c>
      <c r="B7" s="10"/>
      <c r="C7" s="42">
        <f>'TB-本期'!AC8</f>
        <v>0</v>
      </c>
      <c r="D7" s="401">
        <f>'TB-上期'!AC8</f>
        <v>0</v>
      </c>
      <c r="E7" s="91"/>
      <c r="F7" s="91"/>
    </row>
    <row r="8" spans="1:7" s="12" customFormat="1" ht="18" hidden="1" customHeight="1">
      <c r="A8" s="400" t="s">
        <v>223</v>
      </c>
      <c r="B8" s="10"/>
      <c r="C8" s="42">
        <f>'TB-本期'!AC9</f>
        <v>0</v>
      </c>
      <c r="D8" s="401">
        <f>'TB-上期'!AC9</f>
        <v>0</v>
      </c>
      <c r="E8" s="91"/>
      <c r="F8" s="91"/>
    </row>
    <row r="9" spans="1:7" s="12" customFormat="1" ht="18" customHeight="1">
      <c r="A9" s="453" t="s">
        <v>881</v>
      </c>
      <c r="B9" s="10"/>
      <c r="C9" s="42">
        <f>'TB-本期'!AC10</f>
        <v>0</v>
      </c>
      <c r="D9" s="401">
        <f>'TB-上期'!AC10</f>
        <v>0</v>
      </c>
      <c r="E9" s="91"/>
      <c r="F9" s="91"/>
    </row>
    <row r="10" spans="1:7" s="12" customFormat="1" ht="18" customHeight="1">
      <c r="A10" s="400" t="s">
        <v>224</v>
      </c>
      <c r="B10" s="10"/>
      <c r="C10" s="42">
        <f>'TB-本期'!AC11</f>
        <v>0</v>
      </c>
      <c r="D10" s="401">
        <f>'TB-上期'!AC11</f>
        <v>0</v>
      </c>
      <c r="E10" s="91"/>
      <c r="F10" s="91"/>
      <c r="G10" s="41"/>
    </row>
    <row r="11" spans="1:7" s="12" customFormat="1" ht="18" customHeight="1">
      <c r="A11" s="402" t="s">
        <v>503</v>
      </c>
      <c r="B11" s="10"/>
      <c r="C11" s="42">
        <f>'TB-本期'!AC12</f>
        <v>0</v>
      </c>
      <c r="D11" s="401">
        <f>'TB-上期'!AC12</f>
        <v>0</v>
      </c>
      <c r="E11" s="91"/>
      <c r="F11" s="91"/>
      <c r="G11" s="41"/>
    </row>
    <row r="12" spans="1:7" s="12" customFormat="1" ht="18" customHeight="1">
      <c r="A12" s="402" t="s">
        <v>505</v>
      </c>
      <c r="B12" s="10"/>
      <c r="C12" s="42">
        <f>'TB-本期'!AC15</f>
        <v>0</v>
      </c>
      <c r="D12" s="401">
        <f>'TB-上期'!AC15</f>
        <v>0</v>
      </c>
      <c r="E12" s="91"/>
      <c r="F12" s="92"/>
      <c r="G12" s="41"/>
    </row>
    <row r="13" spans="1:7" s="12" customFormat="1" ht="18" customHeight="1">
      <c r="A13" s="402" t="s">
        <v>882</v>
      </c>
      <c r="B13" s="10"/>
      <c r="C13" s="42">
        <f>'TB-本期'!AC16</f>
        <v>0</v>
      </c>
      <c r="D13" s="401">
        <f>'TB-上期'!AC16</f>
        <v>0</v>
      </c>
      <c r="E13" s="91"/>
      <c r="F13" s="92"/>
      <c r="G13" s="41"/>
    </row>
    <row r="14" spans="1:7" s="12" customFormat="1" ht="18" customHeight="1">
      <c r="A14" s="400" t="s">
        <v>225</v>
      </c>
      <c r="B14" s="10"/>
      <c r="C14" s="42">
        <f>'TB-本期'!AC17</f>
        <v>0</v>
      </c>
      <c r="D14" s="401">
        <f>'TB-上期'!AC17</f>
        <v>0</v>
      </c>
      <c r="E14" s="91"/>
      <c r="F14" s="92"/>
      <c r="G14" s="41"/>
    </row>
    <row r="15" spans="1:7" s="12" customFormat="1" ht="18" hidden="1" customHeight="1">
      <c r="A15" s="400" t="s">
        <v>226</v>
      </c>
      <c r="B15" s="10"/>
      <c r="C15" s="42">
        <f>'TB-本期'!AC18</f>
        <v>0</v>
      </c>
      <c r="D15" s="401">
        <f>'TB-上期'!AC18</f>
        <v>0</v>
      </c>
      <c r="E15" s="91"/>
      <c r="F15" s="347"/>
    </row>
    <row r="16" spans="1:7" s="12" customFormat="1" ht="18" hidden="1" customHeight="1">
      <c r="A16" s="400" t="s">
        <v>227</v>
      </c>
      <c r="B16" s="10"/>
      <c r="C16" s="42">
        <f>'TB-本期'!AC19</f>
        <v>0</v>
      </c>
      <c r="D16" s="401">
        <f>'TB-上期'!AC19</f>
        <v>0</v>
      </c>
      <c r="E16" s="91"/>
      <c r="F16" s="91"/>
    </row>
    <row r="17" spans="1:6" s="12" customFormat="1" ht="18" hidden="1" customHeight="1">
      <c r="A17" s="400" t="s">
        <v>228</v>
      </c>
      <c r="B17" s="10"/>
      <c r="C17" s="42">
        <f>'TB-本期'!AC20</f>
        <v>0</v>
      </c>
      <c r="D17" s="401">
        <f>'TB-上期'!AC20</f>
        <v>0</v>
      </c>
      <c r="E17" s="91"/>
      <c r="F17" s="91"/>
    </row>
    <row r="18" spans="1:6" s="12" customFormat="1" ht="18" customHeight="1">
      <c r="A18" s="400" t="s">
        <v>229</v>
      </c>
      <c r="B18" s="10"/>
      <c r="C18" s="42">
        <f>'TB-本期'!AC23</f>
        <v>0</v>
      </c>
      <c r="D18" s="401">
        <f>'TB-上期'!AC23</f>
        <v>0</v>
      </c>
      <c r="E18" s="91"/>
      <c r="F18" s="92"/>
    </row>
    <row r="19" spans="1:6" s="12" customFormat="1" ht="18" hidden="1" customHeight="1">
      <c r="A19" s="400" t="s">
        <v>230</v>
      </c>
      <c r="B19" s="10"/>
      <c r="C19" s="42">
        <f>'TB-本期'!AC24</f>
        <v>0</v>
      </c>
      <c r="D19" s="401">
        <f>'TB-上期'!AC24</f>
        <v>0</v>
      </c>
      <c r="E19" s="91"/>
      <c r="F19" s="91"/>
    </row>
    <row r="20" spans="1:6" s="12" customFormat="1" ht="18" customHeight="1">
      <c r="A20" s="400" t="s">
        <v>231</v>
      </c>
      <c r="B20" s="10"/>
      <c r="C20" s="42">
        <f>'TB-本期'!AC27</f>
        <v>0</v>
      </c>
      <c r="D20" s="401">
        <f>'TB-上期'!AC27</f>
        <v>0</v>
      </c>
      <c r="E20" s="91"/>
      <c r="F20" s="94"/>
    </row>
    <row r="21" spans="1:6" s="12" customFormat="1" ht="18" customHeight="1">
      <c r="A21" s="402" t="s">
        <v>883</v>
      </c>
      <c r="B21" s="10"/>
      <c r="C21" s="42">
        <f>'TB-本期'!AC28</f>
        <v>0</v>
      </c>
      <c r="D21" s="401">
        <f>'TB-上期'!AC28</f>
        <v>0</v>
      </c>
      <c r="E21" s="91"/>
      <c r="F21" s="94"/>
    </row>
    <row r="22" spans="1:6" s="12" customFormat="1" ht="18" customHeight="1">
      <c r="A22" s="400" t="s">
        <v>232</v>
      </c>
      <c r="B22" s="10"/>
      <c r="C22" s="42">
        <f>'TB-本期'!AC29</f>
        <v>0</v>
      </c>
      <c r="D22" s="401">
        <f>'TB-上期'!AC29</f>
        <v>0</v>
      </c>
      <c r="E22" s="91"/>
      <c r="F22" s="91"/>
    </row>
    <row r="23" spans="1:6" s="12" customFormat="1" ht="18" customHeight="1">
      <c r="A23" s="400" t="s">
        <v>233</v>
      </c>
      <c r="B23" s="10"/>
      <c r="C23" s="42">
        <f>'TB-本期'!AC30</f>
        <v>0</v>
      </c>
      <c r="D23" s="401">
        <f>'TB-上期'!AC30</f>
        <v>0</v>
      </c>
      <c r="E23" s="91"/>
      <c r="F23" s="91"/>
    </row>
    <row r="24" spans="1:6" s="12" customFormat="1" ht="18" customHeight="1">
      <c r="A24" s="400" t="s">
        <v>234</v>
      </c>
      <c r="B24" s="10"/>
      <c r="C24" s="42">
        <f>'TB-本期'!AC31</f>
        <v>0</v>
      </c>
      <c r="D24" s="401">
        <f>'TB-上期'!AC31</f>
        <v>0</v>
      </c>
      <c r="E24" s="91"/>
      <c r="F24" s="91"/>
    </row>
    <row r="25" spans="1:6" s="12" customFormat="1" ht="18" customHeight="1">
      <c r="A25" s="403" t="s">
        <v>235</v>
      </c>
      <c r="B25" s="10"/>
      <c r="C25" s="44" t="str">
        <f>IF(SUM(C6:C24)=0,"",SUM(C6:C24))</f>
        <v/>
      </c>
      <c r="D25" s="404" t="str">
        <f>IF(SUM(D6:D24)=0,"",SUM(D6:D24))</f>
        <v/>
      </c>
      <c r="E25" s="91"/>
      <c r="F25" s="94"/>
    </row>
    <row r="26" spans="1:6" s="12" customFormat="1" ht="18" customHeight="1">
      <c r="A26" s="398" t="s">
        <v>236</v>
      </c>
      <c r="B26" s="10"/>
      <c r="C26" s="42"/>
      <c r="D26" s="401"/>
      <c r="E26" s="91"/>
      <c r="F26" s="91"/>
    </row>
    <row r="27" spans="1:6" s="12" customFormat="1" ht="18" hidden="1" customHeight="1">
      <c r="A27" s="400" t="s">
        <v>237</v>
      </c>
      <c r="B27" s="10"/>
      <c r="C27" s="42">
        <f>'TB-本期'!AC34</f>
        <v>0</v>
      </c>
      <c r="D27" s="401">
        <f>'TB-上期'!AC34</f>
        <v>0</v>
      </c>
      <c r="E27" s="91"/>
      <c r="F27" s="91"/>
    </row>
    <row r="28" spans="1:6" s="12" customFormat="1" ht="18" customHeight="1">
      <c r="A28" s="402" t="s">
        <v>884</v>
      </c>
      <c r="B28" s="10"/>
      <c r="C28" s="42">
        <f>'TB-本期'!AC35</f>
        <v>0</v>
      </c>
      <c r="D28" s="401">
        <f>'TB-上期'!AC35</f>
        <v>0</v>
      </c>
      <c r="E28" s="91"/>
      <c r="F28" s="92"/>
    </row>
    <row r="29" spans="1:6" s="12" customFormat="1" ht="18" customHeight="1">
      <c r="A29" s="402" t="s">
        <v>885</v>
      </c>
      <c r="B29" s="10"/>
      <c r="C29" s="42">
        <f>'TB-本期'!AC36</f>
        <v>0</v>
      </c>
      <c r="D29" s="401">
        <f>'TB-上期'!AC36</f>
        <v>0</v>
      </c>
      <c r="E29" s="91"/>
      <c r="F29" s="91"/>
    </row>
    <row r="30" spans="1:6" s="12" customFormat="1" ht="18" customHeight="1">
      <c r="A30" s="400" t="s">
        <v>238</v>
      </c>
      <c r="B30" s="10"/>
      <c r="C30" s="42">
        <f>'TB-本期'!AC37</f>
        <v>0</v>
      </c>
      <c r="D30" s="401">
        <f>'TB-上期'!AC37</f>
        <v>0</v>
      </c>
      <c r="E30" s="91"/>
      <c r="F30" s="91"/>
    </row>
    <row r="31" spans="1:6" s="12" customFormat="1" ht="18" customHeight="1">
      <c r="A31" s="400" t="s">
        <v>239</v>
      </c>
      <c r="B31" s="10"/>
      <c r="C31" s="42">
        <f>'TB-本期'!AC40</f>
        <v>0</v>
      </c>
      <c r="D31" s="401">
        <f>'TB-上期'!AC40</f>
        <v>0</v>
      </c>
      <c r="E31" s="91"/>
      <c r="F31" s="92"/>
    </row>
    <row r="32" spans="1:6" s="12" customFormat="1" ht="18" customHeight="1">
      <c r="A32" s="402" t="s">
        <v>886</v>
      </c>
      <c r="B32" s="10"/>
      <c r="C32" s="42">
        <f>'TB-本期'!AC41</f>
        <v>0</v>
      </c>
      <c r="D32" s="401">
        <f>'TB-上期'!AC41</f>
        <v>0</v>
      </c>
      <c r="E32" s="91"/>
      <c r="F32" s="92"/>
    </row>
    <row r="33" spans="1:6" s="12" customFormat="1" ht="18" customHeight="1">
      <c r="A33" s="402" t="s">
        <v>887</v>
      </c>
      <c r="B33" s="10"/>
      <c r="C33" s="42">
        <f>'TB-本期'!AC42</f>
        <v>0</v>
      </c>
      <c r="D33" s="401">
        <f>'TB-上期'!AC42</f>
        <v>0</v>
      </c>
      <c r="E33" s="91"/>
      <c r="F33" s="92"/>
    </row>
    <row r="34" spans="1:6" s="12" customFormat="1" ht="18" customHeight="1">
      <c r="A34" s="400" t="s">
        <v>240</v>
      </c>
      <c r="B34" s="10"/>
      <c r="C34" s="42">
        <f>'TB-本期'!AC46</f>
        <v>0</v>
      </c>
      <c r="D34" s="401">
        <f>'TB-上期'!AC46</f>
        <v>0</v>
      </c>
      <c r="E34" s="91"/>
      <c r="F34" s="91"/>
    </row>
    <row r="35" spans="1:6" s="12" customFormat="1" ht="18" customHeight="1">
      <c r="A35" s="400" t="s">
        <v>241</v>
      </c>
      <c r="B35" s="10"/>
      <c r="C35" s="42">
        <f>'TB-本期'!AC50</f>
        <v>0</v>
      </c>
      <c r="D35" s="401">
        <f>'TB-上期'!AC50</f>
        <v>0</v>
      </c>
      <c r="E35" s="91"/>
      <c r="F35" s="92"/>
    </row>
    <row r="36" spans="1:6" s="12" customFormat="1" ht="18" customHeight="1">
      <c r="A36" s="400" t="s">
        <v>242</v>
      </c>
      <c r="B36" s="10"/>
      <c r="C36" s="42">
        <f>'TB-本期'!AC53</f>
        <v>0</v>
      </c>
      <c r="D36" s="401">
        <f>'TB-上期'!AC53</f>
        <v>0</v>
      </c>
      <c r="E36" s="91"/>
      <c r="F36" s="91"/>
    </row>
    <row r="37" spans="1:6" s="12" customFormat="1" ht="18" customHeight="1">
      <c r="A37" s="400" t="s">
        <v>243</v>
      </c>
      <c r="B37" s="10"/>
      <c r="C37" s="42">
        <f>'TB-本期'!AC54</f>
        <v>0</v>
      </c>
      <c r="D37" s="401">
        <f>'TB-上期'!AC54</f>
        <v>0</v>
      </c>
      <c r="E37" s="91"/>
      <c r="F37" s="91"/>
    </row>
    <row r="38" spans="1:6" s="12" customFormat="1" ht="18" customHeight="1">
      <c r="A38" s="400" t="s">
        <v>244</v>
      </c>
      <c r="B38" s="10"/>
      <c r="C38" s="42">
        <f>'TB-本期'!AC55</f>
        <v>0</v>
      </c>
      <c r="D38" s="401">
        <f>'TB-上期'!AC55</f>
        <v>0</v>
      </c>
      <c r="E38" s="91"/>
      <c r="F38" s="91"/>
    </row>
    <row r="39" spans="1:6" s="12" customFormat="1" ht="18" customHeight="1">
      <c r="A39" s="402" t="s">
        <v>888</v>
      </c>
      <c r="B39" s="10"/>
      <c r="C39" s="42">
        <f>'TB-本期'!AC56</f>
        <v>0</v>
      </c>
      <c r="D39" s="401">
        <f>'TB-上期'!AC56</f>
        <v>0</v>
      </c>
      <c r="E39" s="91"/>
      <c r="F39" s="91"/>
    </row>
    <row r="40" spans="1:6" s="12" customFormat="1" ht="18" customHeight="1">
      <c r="A40" s="400" t="s">
        <v>245</v>
      </c>
      <c r="B40" s="10"/>
      <c r="C40" s="42">
        <f>'TB-本期'!AC60</f>
        <v>0</v>
      </c>
      <c r="D40" s="401">
        <f>'TB-上期'!AC60</f>
        <v>0</v>
      </c>
      <c r="E40" s="91"/>
      <c r="F40" s="92"/>
    </row>
    <row r="41" spans="1:6" s="12" customFormat="1" ht="18" customHeight="1">
      <c r="A41" s="400" t="s">
        <v>246</v>
      </c>
      <c r="B41" s="10"/>
      <c r="C41" s="42">
        <f>'TB-本期'!AC61</f>
        <v>0</v>
      </c>
      <c r="D41" s="401">
        <f>'TB-上期'!AC61</f>
        <v>0</v>
      </c>
      <c r="E41" s="91"/>
      <c r="F41" s="91"/>
    </row>
    <row r="42" spans="1:6" s="12" customFormat="1" ht="18" customHeight="1">
      <c r="A42" s="400" t="s">
        <v>247</v>
      </c>
      <c r="B42" s="10"/>
      <c r="C42" s="42">
        <f>'TB-本期'!AC64</f>
        <v>0</v>
      </c>
      <c r="D42" s="401">
        <f>'TB-上期'!AC64</f>
        <v>0</v>
      </c>
      <c r="E42" s="91"/>
      <c r="F42" s="91"/>
    </row>
    <row r="43" spans="1:6" s="12" customFormat="1" ht="18" customHeight="1">
      <c r="A43" s="400" t="s">
        <v>248</v>
      </c>
      <c r="B43" s="10"/>
      <c r="C43" s="42">
        <f>'TB-本期'!AC65</f>
        <v>0</v>
      </c>
      <c r="D43" s="401">
        <f>'TB-上期'!AC65</f>
        <v>0</v>
      </c>
      <c r="E43" s="91"/>
      <c r="F43" s="91"/>
    </row>
    <row r="44" spans="1:6" s="12" customFormat="1" ht="18" customHeight="1">
      <c r="A44" s="400" t="s">
        <v>249</v>
      </c>
      <c r="B44" s="10"/>
      <c r="C44" s="42">
        <f>'TB-本期'!AC66</f>
        <v>0</v>
      </c>
      <c r="D44" s="401">
        <f>'TB-上期'!AC66</f>
        <v>0</v>
      </c>
      <c r="E44" s="91"/>
      <c r="F44" s="91"/>
    </row>
    <row r="45" spans="1:6" s="12" customFormat="1" ht="18" customHeight="1">
      <c r="A45" s="400" t="s">
        <v>250</v>
      </c>
      <c r="B45" s="10"/>
      <c r="C45" s="42">
        <f>'TB-本期'!AC67</f>
        <v>0</v>
      </c>
      <c r="D45" s="401">
        <f>'TB-上期'!AC67</f>
        <v>0</v>
      </c>
      <c r="E45" s="91"/>
      <c r="F45" s="91"/>
    </row>
    <row r="46" spans="1:6" s="12" customFormat="1" ht="18" customHeight="1">
      <c r="A46" s="403" t="s">
        <v>251</v>
      </c>
      <c r="B46" s="10"/>
      <c r="C46" s="43" t="str">
        <f>IF(SUM(C27:C45)&lt;&gt;0,SUM(C27:C45),"")</f>
        <v/>
      </c>
      <c r="D46" s="405" t="str">
        <f>IF(SUM(D27:D45)&lt;&gt;0,SUM(D27:D45),"")</f>
        <v/>
      </c>
      <c r="E46" s="91"/>
      <c r="F46" s="94"/>
    </row>
    <row r="47" spans="1:6" s="12" customFormat="1" ht="18" customHeight="1" thickBot="1">
      <c r="A47" s="406" t="s">
        <v>252</v>
      </c>
      <c r="B47" s="407" t="s">
        <v>253</v>
      </c>
      <c r="C47" s="408">
        <f>SUM(C46,C25)</f>
        <v>0</v>
      </c>
      <c r="D47" s="409">
        <f>SUM(D46,D25)</f>
        <v>0</v>
      </c>
      <c r="E47" s="91"/>
      <c r="F47" s="94"/>
    </row>
    <row r="48" spans="1:6" s="12" customFormat="1" ht="22.5" customHeight="1">
      <c r="A48" s="13" t="s">
        <v>254</v>
      </c>
      <c r="B48" s="14"/>
      <c r="C48" s="15"/>
      <c r="D48" s="15"/>
      <c r="E48" s="91"/>
      <c r="F48" s="91"/>
    </row>
    <row r="50" spans="3:3">
      <c r="C50" s="89"/>
    </row>
    <row r="51" spans="3:3">
      <c r="C51" s="89"/>
    </row>
    <row r="52" spans="3:3">
      <c r="C52" s="89"/>
    </row>
  </sheetData>
  <sheetProtection formatColumns="0" formatRows="0"/>
  <mergeCells count="3">
    <mergeCell ref="A1:D1"/>
    <mergeCell ref="A2:D2"/>
    <mergeCell ref="B3:C3"/>
  </mergeCells>
  <phoneticPr fontId="1" type="noConversion"/>
  <printOptions horizontalCentered="1"/>
  <pageMargins left="0.70866141732283472" right="0.70866141732283472" top="0.74803149606299213" bottom="0.74803149606299213" header="0.31496062992125984" footer="0.31496062992125984"/>
  <pageSetup paperSize="9" firstPageNumber="3" orientation="portrait" useFirstPageNumber="1" r:id="rId1"/>
  <headerFooter>
    <oddFooter>&amp;C3</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S143"/>
  <sheetViews>
    <sheetView tabSelected="1" topLeftCell="A73" zoomScaleNormal="100" workbookViewId="0">
      <selection activeCell="G89" sqref="G89"/>
    </sheetView>
  </sheetViews>
  <sheetFormatPr defaultRowHeight="12" outlineLevelRow="1" outlineLevelCol="1"/>
  <cols>
    <col min="1" max="1" width="1.625" style="169" customWidth="1"/>
    <col min="2" max="2" width="20.625" style="169" customWidth="1"/>
    <col min="3" max="3" width="14.375" style="169" customWidth="1"/>
    <col min="4" max="4" width="14.125" style="169" customWidth="1"/>
    <col min="5" max="5" width="15.75" style="169" customWidth="1"/>
    <col min="6" max="6" width="20" style="169" customWidth="1"/>
    <col min="7" max="7" width="16.5" style="169" customWidth="1"/>
    <col min="8" max="10" width="11.125" style="169" customWidth="1" outlineLevel="1"/>
    <col min="11" max="11" width="14.875" style="169" customWidth="1" outlineLevel="1"/>
    <col min="12" max="12" width="12" style="169" customWidth="1" outlineLevel="1"/>
    <col min="13" max="13" width="12.25" style="169" customWidth="1" outlineLevel="1"/>
    <col min="14" max="14" width="12.5" style="169" customWidth="1" outlineLevel="1"/>
    <col min="15" max="15" width="10.875" style="169" customWidth="1" outlineLevel="1"/>
    <col min="16" max="16" width="12.375" style="169" customWidth="1" outlineLevel="1"/>
    <col min="17" max="17" width="13.25" style="169" customWidth="1" outlineLevel="1"/>
    <col min="18" max="18" width="12.125" style="169" customWidth="1" outlineLevel="1"/>
    <col min="19" max="19" width="11.875" style="169" customWidth="1"/>
    <col min="20" max="20" width="16.5" style="165" customWidth="1" outlineLevel="1"/>
    <col min="21" max="21" width="15.125" style="165" customWidth="1" outlineLevel="1"/>
    <col min="22" max="22" width="15" style="165" customWidth="1" outlineLevel="1"/>
    <col min="23" max="23" width="16.125" style="165" customWidth="1" outlineLevel="1"/>
    <col min="24" max="25" width="13.875" style="165" customWidth="1" outlineLevel="1"/>
    <col min="26" max="26" width="15" style="165" customWidth="1" outlineLevel="1"/>
    <col min="27" max="27" width="4.75" style="165" customWidth="1"/>
    <col min="28" max="29" width="11.375" style="165" customWidth="1" outlineLevel="1"/>
    <col min="30" max="30" width="13" style="165" customWidth="1" outlineLevel="1"/>
    <col min="31" max="32" width="11.375" style="165" customWidth="1" outlineLevel="1"/>
    <col min="33" max="33" width="12" style="165" customWidth="1" outlineLevel="1"/>
    <col min="34" max="34" width="14.375" style="165" customWidth="1" outlineLevel="1"/>
    <col min="35" max="35" width="13.125" style="165" customWidth="1" outlineLevel="1"/>
    <col min="36" max="36" width="9.75" style="165" customWidth="1" outlineLevel="1"/>
    <col min="37" max="37" width="5" style="165" customWidth="1"/>
    <col min="38" max="38" width="12.625" style="165" customWidth="1" outlineLevel="1"/>
    <col min="39" max="39" width="13.875" style="165" customWidth="1" outlineLevel="1"/>
    <col min="40" max="40" width="9" style="165" customWidth="1" outlineLevel="1"/>
    <col min="41" max="41" width="13.75" style="165" customWidth="1" outlineLevel="1"/>
    <col min="42" max="42" width="13.875" style="165" customWidth="1" outlineLevel="1"/>
    <col min="43" max="43" width="9" style="165" customWidth="1" outlineLevel="1"/>
    <col min="44" max="44" width="4.75" style="165" customWidth="1"/>
    <col min="45" max="45" width="12.5" style="165" customWidth="1"/>
    <col min="46" max="16384" width="9" style="169"/>
  </cols>
  <sheetData>
    <row r="1" spans="2:45" s="162" customFormat="1" ht="27.75" customHeight="1">
      <c r="B1" s="157"/>
      <c r="C1" s="158" t="s">
        <v>615</v>
      </c>
      <c r="D1" s="158"/>
      <c r="E1" s="159">
        <f>T7+AB7+AL7+AS5</f>
        <v>0</v>
      </c>
      <c r="F1" s="157" t="s">
        <v>616</v>
      </c>
      <c r="G1" s="160">
        <f>E1-E8</f>
        <v>0</v>
      </c>
      <c r="H1" s="157"/>
      <c r="I1" s="157"/>
      <c r="J1" s="157"/>
      <c r="K1" s="157"/>
      <c r="L1" s="157"/>
      <c r="M1" s="157"/>
      <c r="N1" s="157"/>
      <c r="O1" s="157"/>
      <c r="P1" s="157"/>
      <c r="Q1" s="157"/>
      <c r="R1" s="157"/>
      <c r="S1" s="157"/>
      <c r="T1" s="158"/>
      <c r="U1" s="158"/>
      <c r="V1" s="158"/>
      <c r="W1" s="158"/>
      <c r="X1" s="158"/>
      <c r="Y1" s="158"/>
      <c r="Z1" s="158"/>
      <c r="AA1" s="161"/>
      <c r="AB1" s="158"/>
      <c r="AC1" s="158"/>
      <c r="AD1" s="158"/>
      <c r="AE1" s="158"/>
      <c r="AF1" s="158"/>
      <c r="AG1" s="158"/>
      <c r="AH1" s="158"/>
      <c r="AI1" s="158"/>
      <c r="AJ1" s="158"/>
      <c r="AK1" s="158"/>
      <c r="AL1" s="158"/>
      <c r="AM1" s="158"/>
      <c r="AN1" s="158"/>
      <c r="AO1" s="158"/>
      <c r="AP1" s="158"/>
      <c r="AQ1" s="158"/>
      <c r="AR1" s="158"/>
      <c r="AS1" s="158"/>
    </row>
    <row r="2" spans="2:45" s="165" customFormat="1" ht="18.75" customHeight="1">
      <c r="B2" s="163" t="s">
        <v>617</v>
      </c>
      <c r="C2" s="164" t="s">
        <v>618</v>
      </c>
      <c r="T2" s="516" t="s">
        <v>619</v>
      </c>
      <c r="U2" s="516"/>
      <c r="V2" s="516"/>
      <c r="W2" s="516"/>
      <c r="X2" s="516"/>
      <c r="Y2" s="516"/>
      <c r="Z2" s="516"/>
      <c r="AB2" s="516" t="s">
        <v>620</v>
      </c>
      <c r="AC2" s="516"/>
      <c r="AD2" s="516"/>
      <c r="AE2" s="516"/>
      <c r="AF2" s="516"/>
      <c r="AG2" s="516"/>
      <c r="AH2" s="516"/>
      <c r="AI2" s="516"/>
      <c r="AJ2" s="516"/>
      <c r="AL2" s="516" t="s">
        <v>621</v>
      </c>
      <c r="AM2" s="516"/>
      <c r="AN2" s="516"/>
      <c r="AO2" s="516"/>
      <c r="AP2" s="516"/>
      <c r="AQ2" s="516"/>
    </row>
    <row r="3" spans="2:45" ht="18.75" customHeight="1">
      <c r="B3" s="517" t="s">
        <v>622</v>
      </c>
      <c r="C3" s="517" t="s">
        <v>219</v>
      </c>
      <c r="D3" s="517" t="s">
        <v>129</v>
      </c>
      <c r="E3" s="517" t="s">
        <v>623</v>
      </c>
      <c r="F3" s="520" t="s">
        <v>789</v>
      </c>
      <c r="G3" s="522" t="s">
        <v>624</v>
      </c>
      <c r="H3" s="524" t="s">
        <v>625</v>
      </c>
      <c r="I3" s="525"/>
      <c r="J3" s="525"/>
      <c r="K3" s="525"/>
      <c r="L3" s="525"/>
      <c r="M3" s="525"/>
      <c r="N3" s="525"/>
      <c r="O3" s="525"/>
      <c r="P3" s="525"/>
      <c r="Q3" s="525"/>
      <c r="R3" s="525"/>
      <c r="S3" s="539" t="s">
        <v>625</v>
      </c>
      <c r="T3" s="541" t="s">
        <v>626</v>
      </c>
      <c r="U3" s="527"/>
      <c r="V3" s="527"/>
      <c r="W3" s="526" t="s">
        <v>627</v>
      </c>
      <c r="X3" s="527"/>
      <c r="Y3" s="527"/>
      <c r="Z3" s="527"/>
      <c r="AA3" s="166" t="s">
        <v>628</v>
      </c>
      <c r="AB3" s="526" t="s">
        <v>629</v>
      </c>
      <c r="AC3" s="527"/>
      <c r="AD3" s="527"/>
      <c r="AE3" s="527"/>
      <c r="AF3" s="527"/>
      <c r="AG3" s="526" t="s">
        <v>630</v>
      </c>
      <c r="AH3" s="527"/>
      <c r="AI3" s="527"/>
      <c r="AJ3" s="527"/>
      <c r="AK3" s="167" t="s">
        <v>631</v>
      </c>
      <c r="AL3" s="526" t="s">
        <v>632</v>
      </c>
      <c r="AM3" s="527"/>
      <c r="AN3" s="527"/>
      <c r="AO3" s="526" t="s">
        <v>633</v>
      </c>
      <c r="AP3" s="527"/>
      <c r="AQ3" s="527"/>
      <c r="AR3" s="167" t="s">
        <v>634</v>
      </c>
      <c r="AS3" s="168"/>
    </row>
    <row r="4" spans="2:45" s="176" customFormat="1" ht="53.25" customHeight="1">
      <c r="B4" s="518"/>
      <c r="C4" s="519"/>
      <c r="D4" s="518"/>
      <c r="E4" s="518"/>
      <c r="F4" s="521"/>
      <c r="G4" s="523"/>
      <c r="H4" s="170" t="s">
        <v>607</v>
      </c>
      <c r="I4" s="170" t="s">
        <v>608</v>
      </c>
      <c r="J4" s="170" t="s">
        <v>918</v>
      </c>
      <c r="K4" s="170" t="s">
        <v>635</v>
      </c>
      <c r="L4" s="170" t="s">
        <v>636</v>
      </c>
      <c r="M4" s="170" t="s">
        <v>788</v>
      </c>
      <c r="N4" s="170" t="s">
        <v>907</v>
      </c>
      <c r="O4" s="170" t="s">
        <v>908</v>
      </c>
      <c r="P4" s="170" t="s">
        <v>602</v>
      </c>
      <c r="Q4" s="170" t="s">
        <v>637</v>
      </c>
      <c r="R4" s="171" t="s">
        <v>638</v>
      </c>
      <c r="S4" s="539"/>
      <c r="T4" s="172" t="s">
        <v>787</v>
      </c>
      <c r="U4" s="170" t="s">
        <v>517</v>
      </c>
      <c r="V4" s="170" t="s">
        <v>929</v>
      </c>
      <c r="W4" s="170" t="s">
        <v>792</v>
      </c>
      <c r="X4" s="170" t="s">
        <v>639</v>
      </c>
      <c r="Y4" s="170" t="s">
        <v>521</v>
      </c>
      <c r="Z4" s="170" t="s">
        <v>930</v>
      </c>
      <c r="AA4" s="173"/>
      <c r="AB4" s="170" t="s">
        <v>526</v>
      </c>
      <c r="AC4" s="170" t="s">
        <v>640</v>
      </c>
      <c r="AD4" s="170" t="s">
        <v>641</v>
      </c>
      <c r="AE4" s="170" t="s">
        <v>642</v>
      </c>
      <c r="AF4" s="170" t="s">
        <v>940</v>
      </c>
      <c r="AG4" s="170" t="s">
        <v>791</v>
      </c>
      <c r="AH4" s="170" t="s">
        <v>532</v>
      </c>
      <c r="AI4" s="170" t="s">
        <v>643</v>
      </c>
      <c r="AJ4" s="170" t="s">
        <v>644</v>
      </c>
      <c r="AK4" s="174"/>
      <c r="AL4" s="170" t="s">
        <v>909</v>
      </c>
      <c r="AM4" s="170" t="s">
        <v>645</v>
      </c>
      <c r="AN4" s="170" t="s">
        <v>941</v>
      </c>
      <c r="AO4" s="170" t="s">
        <v>540</v>
      </c>
      <c r="AP4" s="170" t="s">
        <v>646</v>
      </c>
      <c r="AQ4" s="170" t="s">
        <v>942</v>
      </c>
      <c r="AR4" s="174"/>
      <c r="AS4" s="175" t="s">
        <v>647</v>
      </c>
    </row>
    <row r="5" spans="2:45" ht="18" customHeight="1">
      <c r="B5" s="177" t="s">
        <v>790</v>
      </c>
      <c r="C5" s="178"/>
      <c r="D5" s="178"/>
      <c r="E5" s="528">
        <f>SUM(E9:E96)</f>
        <v>0</v>
      </c>
      <c r="F5" s="531">
        <f>SUM(F8:F97)</f>
        <v>0</v>
      </c>
      <c r="G5" s="531">
        <f>SUM(G8:G97)</f>
        <v>0</v>
      </c>
      <c r="H5" s="179">
        <f t="shared" ref="H5:R5" si="0">SUM(H8:H96)</f>
        <v>0</v>
      </c>
      <c r="I5" s="179">
        <f t="shared" si="0"/>
        <v>0</v>
      </c>
      <c r="J5" s="179">
        <f t="shared" si="0"/>
        <v>0</v>
      </c>
      <c r="K5" s="179">
        <f t="shared" si="0"/>
        <v>0</v>
      </c>
      <c r="L5" s="179">
        <f t="shared" si="0"/>
        <v>0</v>
      </c>
      <c r="M5" s="179">
        <f t="shared" si="0"/>
        <v>0</v>
      </c>
      <c r="N5" s="179">
        <f t="shared" si="0"/>
        <v>0</v>
      </c>
      <c r="O5" s="179">
        <f t="shared" si="0"/>
        <v>0</v>
      </c>
      <c r="P5" s="179">
        <f t="shared" si="0"/>
        <v>0</v>
      </c>
      <c r="Q5" s="179">
        <f t="shared" si="0"/>
        <v>0</v>
      </c>
      <c r="R5" s="179">
        <f t="shared" si="0"/>
        <v>0</v>
      </c>
      <c r="S5" s="539"/>
      <c r="T5" s="180">
        <f t="shared" ref="T5:Z5" si="1">SUM(T8:T96)</f>
        <v>0</v>
      </c>
      <c r="U5" s="181">
        <f t="shared" si="1"/>
        <v>0</v>
      </c>
      <c r="V5" s="181">
        <f t="shared" si="1"/>
        <v>0</v>
      </c>
      <c r="W5" s="181">
        <f t="shared" si="1"/>
        <v>0</v>
      </c>
      <c r="X5" s="181">
        <f t="shared" si="1"/>
        <v>0</v>
      </c>
      <c r="Y5" s="181">
        <f t="shared" si="1"/>
        <v>0</v>
      </c>
      <c r="Z5" s="181">
        <f t="shared" si="1"/>
        <v>0</v>
      </c>
      <c r="AA5" s="173"/>
      <c r="AB5" s="182">
        <f t="shared" ref="AB5:AJ5" si="2">SUM(AB8:AB96)</f>
        <v>0</v>
      </c>
      <c r="AC5" s="182">
        <f t="shared" si="2"/>
        <v>0</v>
      </c>
      <c r="AD5" s="182">
        <f t="shared" si="2"/>
        <v>0</v>
      </c>
      <c r="AE5" s="182">
        <f t="shared" si="2"/>
        <v>0</v>
      </c>
      <c r="AF5" s="182">
        <f t="shared" si="2"/>
        <v>0</v>
      </c>
      <c r="AG5" s="182">
        <f t="shared" si="2"/>
        <v>0</v>
      </c>
      <c r="AH5" s="182">
        <f t="shared" si="2"/>
        <v>0</v>
      </c>
      <c r="AI5" s="182">
        <f t="shared" si="2"/>
        <v>0</v>
      </c>
      <c r="AJ5" s="182">
        <f t="shared" si="2"/>
        <v>0</v>
      </c>
      <c r="AK5" s="174"/>
      <c r="AL5" s="182">
        <f t="shared" ref="AL5:AQ5" si="3">SUM(AL8:AL96)</f>
        <v>0</v>
      </c>
      <c r="AM5" s="182">
        <f t="shared" si="3"/>
        <v>0</v>
      </c>
      <c r="AN5" s="182">
        <f t="shared" si="3"/>
        <v>0</v>
      </c>
      <c r="AO5" s="182">
        <f t="shared" si="3"/>
        <v>0</v>
      </c>
      <c r="AP5" s="182">
        <f t="shared" si="3"/>
        <v>0</v>
      </c>
      <c r="AQ5" s="182">
        <f t="shared" si="3"/>
        <v>0</v>
      </c>
      <c r="AR5" s="174"/>
      <c r="AS5" s="182">
        <f>SUM(AS8:AS96)</f>
        <v>0</v>
      </c>
    </row>
    <row r="6" spans="2:45" s="165" customFormat="1" ht="18" customHeight="1">
      <c r="B6" s="183" t="s">
        <v>648</v>
      </c>
      <c r="C6" s="184" t="s">
        <v>649</v>
      </c>
      <c r="D6" s="184" t="s">
        <v>649</v>
      </c>
      <c r="E6" s="529"/>
      <c r="F6" s="532"/>
      <c r="G6" s="532"/>
      <c r="H6" s="534">
        <f>SUM(H5:R5)</f>
        <v>0</v>
      </c>
      <c r="I6" s="535"/>
      <c r="J6" s="535"/>
      <c r="K6" s="535"/>
      <c r="L6" s="535"/>
      <c r="M6" s="535"/>
      <c r="N6" s="535"/>
      <c r="O6" s="535"/>
      <c r="P6" s="535"/>
      <c r="Q6" s="535"/>
      <c r="R6" s="535"/>
      <c r="S6" s="540"/>
      <c r="T6" s="538">
        <f>SUM(T5:V5)</f>
        <v>0</v>
      </c>
      <c r="U6" s="538"/>
      <c r="V6" s="538"/>
      <c r="W6" s="538">
        <f>SUM(W5:Z5)</f>
        <v>0</v>
      </c>
      <c r="X6" s="538"/>
      <c r="Y6" s="538"/>
      <c r="Z6" s="538"/>
      <c r="AA6" s="173"/>
      <c r="AB6" s="542">
        <f>SUM(AB5:AF5)</f>
        <v>0</v>
      </c>
      <c r="AC6" s="543"/>
      <c r="AD6" s="543"/>
      <c r="AE6" s="543"/>
      <c r="AF6" s="544"/>
      <c r="AG6" s="542">
        <f>SUM(AG5:AJ5)</f>
        <v>0</v>
      </c>
      <c r="AH6" s="543"/>
      <c r="AI6" s="543"/>
      <c r="AJ6" s="544"/>
      <c r="AK6" s="174"/>
      <c r="AL6" s="542">
        <f>SUM(AL5:AN5)</f>
        <v>0</v>
      </c>
      <c r="AM6" s="543"/>
      <c r="AN6" s="544"/>
      <c r="AO6" s="542">
        <f>SUM(AO5:AQ5)</f>
        <v>0</v>
      </c>
      <c r="AP6" s="543"/>
      <c r="AQ6" s="544"/>
      <c r="AR6" s="174"/>
      <c r="AS6" s="545">
        <f>AS5</f>
        <v>0</v>
      </c>
    </row>
    <row r="7" spans="2:45" s="165" customFormat="1" ht="18" customHeight="1" thickBot="1">
      <c r="B7" s="185" t="s">
        <v>650</v>
      </c>
      <c r="C7" s="186">
        <f>C43-C78</f>
        <v>0</v>
      </c>
      <c r="D7" s="187">
        <f>D43-D78</f>
        <v>0</v>
      </c>
      <c r="E7" s="530"/>
      <c r="F7" s="533"/>
      <c r="G7" s="533"/>
      <c r="H7" s="536"/>
      <c r="I7" s="537"/>
      <c r="J7" s="537"/>
      <c r="K7" s="537"/>
      <c r="L7" s="537"/>
      <c r="M7" s="537"/>
      <c r="N7" s="537"/>
      <c r="O7" s="537"/>
      <c r="P7" s="537"/>
      <c r="Q7" s="537"/>
      <c r="R7" s="537"/>
      <c r="S7" s="540"/>
      <c r="T7" s="545">
        <f>T6+W6</f>
        <v>0</v>
      </c>
      <c r="U7" s="545"/>
      <c r="V7" s="545"/>
      <c r="W7" s="545"/>
      <c r="X7" s="545"/>
      <c r="Y7" s="545"/>
      <c r="Z7" s="545"/>
      <c r="AA7" s="188"/>
      <c r="AB7" s="542">
        <f>AB6+AG6</f>
        <v>0</v>
      </c>
      <c r="AC7" s="543"/>
      <c r="AD7" s="543"/>
      <c r="AE7" s="543"/>
      <c r="AF7" s="543"/>
      <c r="AG7" s="543"/>
      <c r="AH7" s="543"/>
      <c r="AI7" s="543"/>
      <c r="AJ7" s="544"/>
      <c r="AK7" s="189"/>
      <c r="AL7" s="542">
        <f>AL6+AO6</f>
        <v>0</v>
      </c>
      <c r="AM7" s="543"/>
      <c r="AN7" s="543"/>
      <c r="AO7" s="543"/>
      <c r="AP7" s="543"/>
      <c r="AQ7" s="544"/>
      <c r="AR7" s="189"/>
      <c r="AS7" s="546"/>
    </row>
    <row r="8" spans="2:45" ht="18" customHeight="1" outlineLevel="1" thickTop="1">
      <c r="B8" s="190" t="s">
        <v>651</v>
      </c>
      <c r="C8" s="191">
        <f>资产负债表!D6-C9</f>
        <v>0</v>
      </c>
      <c r="D8" s="191">
        <f>资产负债表!C6-D9</f>
        <v>0</v>
      </c>
      <c r="E8" s="192">
        <f>D8-C8</f>
        <v>0</v>
      </c>
      <c r="F8" s="192"/>
      <c r="G8" s="192">
        <f>SUM(H8:AS8)</f>
        <v>0</v>
      </c>
      <c r="H8" s="193"/>
      <c r="I8" s="193"/>
      <c r="J8" s="193"/>
      <c r="K8" s="193"/>
      <c r="L8" s="193"/>
      <c r="M8" s="193"/>
      <c r="N8" s="193"/>
      <c r="O8" s="193"/>
      <c r="P8" s="193"/>
      <c r="Q8" s="193"/>
      <c r="R8" s="194"/>
      <c r="S8" s="194"/>
      <c r="T8" s="195"/>
      <c r="U8" s="196"/>
      <c r="V8" s="196"/>
      <c r="W8" s="196"/>
      <c r="X8" s="196"/>
      <c r="Y8" s="196"/>
      <c r="Z8" s="197"/>
      <c r="AA8" s="198"/>
      <c r="AB8" s="190"/>
      <c r="AC8" s="190"/>
      <c r="AD8" s="190"/>
      <c r="AE8" s="190"/>
      <c r="AF8" s="190"/>
      <c r="AG8" s="190"/>
      <c r="AH8" s="190"/>
      <c r="AI8" s="190"/>
      <c r="AJ8" s="190"/>
      <c r="AK8" s="190"/>
      <c r="AL8" s="190"/>
      <c r="AM8" s="190"/>
      <c r="AN8" s="190"/>
      <c r="AO8" s="190"/>
      <c r="AP8" s="190"/>
      <c r="AQ8" s="190"/>
      <c r="AR8" s="190"/>
      <c r="AS8" s="190"/>
    </row>
    <row r="9" spans="2:45" ht="18" customHeight="1" outlineLevel="1">
      <c r="B9" s="392" t="s">
        <v>801</v>
      </c>
      <c r="C9" s="211"/>
      <c r="D9" s="211"/>
      <c r="E9" s="200">
        <f>C9-D9</f>
        <v>0</v>
      </c>
      <c r="F9" s="201">
        <f>E9-G9</f>
        <v>0</v>
      </c>
      <c r="G9" s="200">
        <f>SUM(H9:AS9)</f>
        <v>0</v>
      </c>
      <c r="H9" s="202"/>
      <c r="I9" s="202"/>
      <c r="J9" s="202"/>
      <c r="K9" s="202"/>
      <c r="L9" s="202"/>
      <c r="M9" s="202"/>
      <c r="N9" s="202"/>
      <c r="O9" s="202"/>
      <c r="P9" s="202"/>
      <c r="Q9" s="202"/>
      <c r="R9" s="203"/>
      <c r="S9" s="203"/>
      <c r="T9" s="204"/>
      <c r="U9" s="205"/>
      <c r="V9" s="205"/>
      <c r="W9" s="205"/>
      <c r="X9" s="205"/>
      <c r="Y9" s="205"/>
      <c r="Z9" s="206"/>
      <c r="AA9" s="207"/>
      <c r="AB9" s="205"/>
      <c r="AC9" s="205"/>
      <c r="AD9" s="205"/>
      <c r="AE9" s="205"/>
      <c r="AF9" s="205"/>
      <c r="AG9" s="205"/>
      <c r="AH9" s="205"/>
      <c r="AI9" s="205"/>
      <c r="AJ9" s="205"/>
      <c r="AK9" s="205"/>
      <c r="AL9" s="205"/>
      <c r="AM9" s="205"/>
      <c r="AN9" s="205"/>
      <c r="AO9" s="205"/>
      <c r="AP9" s="205"/>
      <c r="AQ9" s="205"/>
      <c r="AR9" s="205"/>
      <c r="AS9" s="205"/>
    </row>
    <row r="10" spans="2:45" ht="18" customHeight="1" outlineLevel="1">
      <c r="B10" s="185" t="s">
        <v>652</v>
      </c>
      <c r="C10" s="199">
        <f>资产负债表!D9</f>
        <v>0</v>
      </c>
      <c r="D10" s="199">
        <f>资产负债表!C9</f>
        <v>0</v>
      </c>
      <c r="E10" s="200">
        <f>C10-D10</f>
        <v>0</v>
      </c>
      <c r="F10" s="201">
        <f>E10-G10</f>
        <v>0</v>
      </c>
      <c r="G10" s="200">
        <f>SUM(H10:AS10)</f>
        <v>0</v>
      </c>
      <c r="H10" s="202"/>
      <c r="I10" s="202"/>
      <c r="J10" s="202"/>
      <c r="K10" s="202"/>
      <c r="L10" s="202"/>
      <c r="M10" s="202"/>
      <c r="N10" s="202"/>
      <c r="O10" s="202"/>
      <c r="P10" s="202"/>
      <c r="Q10" s="202"/>
      <c r="R10" s="203"/>
      <c r="S10" s="203"/>
      <c r="T10" s="204"/>
      <c r="U10" s="205"/>
      <c r="V10" s="205"/>
      <c r="W10" s="205"/>
      <c r="X10" s="205"/>
      <c r="Y10" s="205"/>
      <c r="Z10" s="206"/>
      <c r="AA10" s="207"/>
      <c r="AB10" s="205"/>
      <c r="AC10" s="205"/>
      <c r="AD10" s="205"/>
      <c r="AE10" s="205"/>
      <c r="AF10" s="205"/>
      <c r="AG10" s="205"/>
      <c r="AH10" s="205"/>
      <c r="AI10" s="205"/>
      <c r="AJ10" s="205"/>
      <c r="AK10" s="205"/>
      <c r="AL10" s="205"/>
      <c r="AM10" s="205"/>
      <c r="AN10" s="205"/>
      <c r="AO10" s="205"/>
      <c r="AP10" s="205"/>
      <c r="AQ10" s="205"/>
      <c r="AR10" s="205"/>
      <c r="AS10" s="205"/>
    </row>
    <row r="11" spans="2:45" ht="18" customHeight="1" outlineLevel="1">
      <c r="B11" s="185" t="s">
        <v>653</v>
      </c>
      <c r="C11" s="199">
        <f>资产负债表!D11</f>
        <v>0</v>
      </c>
      <c r="D11" s="199">
        <f>资产负债表!C11</f>
        <v>0</v>
      </c>
      <c r="E11" s="200">
        <f t="shared" ref="E11" si="4">C11-D11</f>
        <v>0</v>
      </c>
      <c r="F11" s="201">
        <f t="shared" ref="F11:F83" si="5">E11-G11</f>
        <v>0</v>
      </c>
      <c r="G11" s="200">
        <f t="shared" ref="G11:G82" si="6">SUM(H11:AS11)</f>
        <v>0</v>
      </c>
      <c r="H11" s="202"/>
      <c r="I11" s="202"/>
      <c r="J11" s="202"/>
      <c r="K11" s="202"/>
      <c r="L11" s="202"/>
      <c r="M11" s="202"/>
      <c r="N11" s="202"/>
      <c r="O11" s="202"/>
      <c r="P11" s="202"/>
      <c r="Q11" s="202"/>
      <c r="R11" s="203"/>
      <c r="S11" s="203"/>
      <c r="T11" s="204"/>
      <c r="U11" s="205"/>
      <c r="V11" s="205"/>
      <c r="W11" s="205"/>
      <c r="X11" s="205"/>
      <c r="Y11" s="205"/>
      <c r="Z11" s="206"/>
      <c r="AA11" s="207"/>
      <c r="AB11" s="205"/>
      <c r="AC11" s="205"/>
      <c r="AD11" s="205"/>
      <c r="AE11" s="205"/>
      <c r="AF11" s="205"/>
      <c r="AG11" s="205"/>
      <c r="AH11" s="205"/>
      <c r="AI11" s="205"/>
      <c r="AJ11" s="205"/>
      <c r="AK11" s="205"/>
      <c r="AL11" s="205"/>
      <c r="AM11" s="205"/>
      <c r="AN11" s="205"/>
      <c r="AO11" s="205"/>
      <c r="AP11" s="205"/>
      <c r="AQ11" s="205"/>
      <c r="AR11" s="205"/>
      <c r="AS11" s="205"/>
    </row>
    <row r="12" spans="2:45" ht="18" customHeight="1" outlineLevel="1">
      <c r="B12" s="185" t="s">
        <v>654</v>
      </c>
      <c r="C12" s="199">
        <f>资产负债表!D12</f>
        <v>0</v>
      </c>
      <c r="D12" s="199">
        <f>资产负债表!C12</f>
        <v>0</v>
      </c>
      <c r="E12" s="200">
        <f>C12-D12</f>
        <v>0</v>
      </c>
      <c r="F12" s="201">
        <f>E12-G12</f>
        <v>0</v>
      </c>
      <c r="G12" s="200">
        <f t="shared" si="6"/>
        <v>0</v>
      </c>
      <c r="H12" s="202"/>
      <c r="I12" s="202"/>
      <c r="J12" s="202"/>
      <c r="K12" s="202"/>
      <c r="L12" s="202"/>
      <c r="M12" s="202"/>
      <c r="N12" s="202"/>
      <c r="O12" s="202"/>
      <c r="P12" s="202"/>
      <c r="Q12" s="202"/>
      <c r="R12" s="203"/>
      <c r="S12" s="203"/>
      <c r="T12" s="204"/>
      <c r="U12" s="205"/>
      <c r="V12" s="205"/>
      <c r="W12" s="205"/>
      <c r="X12" s="205"/>
      <c r="Y12" s="205"/>
      <c r="Z12" s="206"/>
      <c r="AA12" s="207"/>
      <c r="AB12" s="205"/>
      <c r="AC12" s="205"/>
      <c r="AD12" s="205"/>
      <c r="AE12" s="205"/>
      <c r="AF12" s="205"/>
      <c r="AG12" s="205"/>
      <c r="AH12" s="205"/>
      <c r="AI12" s="205"/>
      <c r="AJ12" s="205"/>
      <c r="AK12" s="205"/>
      <c r="AL12" s="205"/>
      <c r="AM12" s="205"/>
      <c r="AN12" s="205"/>
      <c r="AO12" s="205"/>
      <c r="AP12" s="205"/>
      <c r="AQ12" s="205"/>
      <c r="AR12" s="205"/>
      <c r="AS12" s="205"/>
    </row>
    <row r="13" spans="2:45" ht="18" customHeight="1" outlineLevel="1">
      <c r="B13" s="185" t="s">
        <v>915</v>
      </c>
      <c r="C13" s="199">
        <f>资产负债表!D13</f>
        <v>0</v>
      </c>
      <c r="D13" s="199">
        <f>资产负债表!C13</f>
        <v>0</v>
      </c>
      <c r="E13" s="200">
        <f>C13-D13</f>
        <v>0</v>
      </c>
      <c r="F13" s="201">
        <f>E13-G13</f>
        <v>0</v>
      </c>
      <c r="G13" s="200">
        <f t="shared" ref="G13" si="7">SUM(H13:AS13)</f>
        <v>0</v>
      </c>
      <c r="H13" s="202"/>
      <c r="I13" s="202"/>
      <c r="J13" s="202"/>
      <c r="K13" s="202"/>
      <c r="L13" s="202"/>
      <c r="M13" s="202"/>
      <c r="N13" s="202"/>
      <c r="O13" s="202"/>
      <c r="P13" s="202"/>
      <c r="Q13" s="202"/>
      <c r="R13" s="203"/>
      <c r="S13" s="203"/>
      <c r="T13" s="204"/>
      <c r="U13" s="205"/>
      <c r="V13" s="205"/>
      <c r="W13" s="205"/>
      <c r="X13" s="205"/>
      <c r="Y13" s="205"/>
      <c r="Z13" s="206"/>
      <c r="AA13" s="207"/>
      <c r="AB13" s="205"/>
      <c r="AC13" s="205"/>
      <c r="AD13" s="205"/>
      <c r="AE13" s="205"/>
      <c r="AF13" s="205"/>
      <c r="AG13" s="205"/>
      <c r="AH13" s="205"/>
      <c r="AI13" s="205"/>
      <c r="AJ13" s="205"/>
      <c r="AK13" s="205"/>
      <c r="AL13" s="205"/>
      <c r="AM13" s="205"/>
      <c r="AN13" s="205"/>
      <c r="AO13" s="205"/>
      <c r="AP13" s="205"/>
      <c r="AQ13" s="205"/>
      <c r="AR13" s="205"/>
      <c r="AS13" s="205"/>
    </row>
    <row r="14" spans="2:45" ht="18" customHeight="1" outlineLevel="1">
      <c r="B14" s="185" t="s">
        <v>655</v>
      </c>
      <c r="C14" s="199">
        <f>资产负债表!D14</f>
        <v>0</v>
      </c>
      <c r="D14" s="199">
        <f>资产负债表!C14</f>
        <v>0</v>
      </c>
      <c r="E14" s="200">
        <f t="shared" ref="E14:E42" si="8">C14-D14</f>
        <v>0</v>
      </c>
      <c r="F14" s="201">
        <f t="shared" si="5"/>
        <v>0</v>
      </c>
      <c r="G14" s="200">
        <f t="shared" si="6"/>
        <v>0</v>
      </c>
      <c r="H14" s="202"/>
      <c r="I14" s="202"/>
      <c r="J14" s="202"/>
      <c r="K14" s="202"/>
      <c r="L14" s="202"/>
      <c r="M14" s="202"/>
      <c r="N14" s="202"/>
      <c r="O14" s="202"/>
      <c r="P14" s="202"/>
      <c r="Q14" s="202"/>
      <c r="R14" s="203"/>
      <c r="S14" s="203"/>
      <c r="T14" s="204"/>
      <c r="U14" s="205"/>
      <c r="V14" s="205"/>
      <c r="W14" s="205"/>
      <c r="X14" s="205"/>
      <c r="Y14" s="205"/>
      <c r="Z14" s="206"/>
      <c r="AA14" s="207"/>
      <c r="AB14" s="205"/>
      <c r="AC14" s="205"/>
      <c r="AD14" s="205"/>
      <c r="AE14" s="205"/>
      <c r="AF14" s="205"/>
      <c r="AG14" s="205"/>
      <c r="AH14" s="205"/>
      <c r="AI14" s="205"/>
      <c r="AJ14" s="205"/>
      <c r="AK14" s="205"/>
      <c r="AL14" s="205"/>
      <c r="AM14" s="205"/>
      <c r="AN14" s="205"/>
      <c r="AO14" s="205"/>
      <c r="AP14" s="205"/>
      <c r="AQ14" s="205"/>
      <c r="AR14" s="205"/>
      <c r="AS14" s="205"/>
    </row>
    <row r="15" spans="2:45" ht="18" customHeight="1" outlineLevel="1">
      <c r="B15" s="185" t="s">
        <v>656</v>
      </c>
      <c r="C15" s="199">
        <f>资产负债表!D18-C17-C16</f>
        <v>0</v>
      </c>
      <c r="D15" s="199">
        <f>资产负债表!C18-D17-D16</f>
        <v>0</v>
      </c>
      <c r="E15" s="200">
        <f>C15-D15</f>
        <v>0</v>
      </c>
      <c r="F15" s="201">
        <f>E15-G15</f>
        <v>0</v>
      </c>
      <c r="G15" s="200">
        <f>SUM(H15:AS15)</f>
        <v>0</v>
      </c>
      <c r="H15" s="202"/>
      <c r="I15" s="202"/>
      <c r="J15" s="202"/>
      <c r="K15" s="202"/>
      <c r="L15" s="202"/>
      <c r="M15" s="202"/>
      <c r="N15" s="202"/>
      <c r="O15" s="202"/>
      <c r="P15" s="202"/>
      <c r="Q15" s="202"/>
      <c r="R15" s="203"/>
      <c r="S15" s="203"/>
      <c r="T15" s="204"/>
      <c r="U15" s="205"/>
      <c r="V15" s="205"/>
      <c r="W15" s="205"/>
      <c r="X15" s="205"/>
      <c r="Y15" s="205"/>
      <c r="Z15" s="206"/>
      <c r="AA15" s="207"/>
      <c r="AB15" s="205"/>
      <c r="AC15" s="205"/>
      <c r="AD15" s="205"/>
      <c r="AE15" s="205"/>
      <c r="AF15" s="205"/>
      <c r="AG15" s="205"/>
      <c r="AH15" s="205"/>
      <c r="AI15" s="205"/>
      <c r="AJ15" s="205"/>
      <c r="AK15" s="205"/>
      <c r="AL15" s="205"/>
      <c r="AM15" s="205"/>
      <c r="AN15" s="205"/>
      <c r="AO15" s="205"/>
      <c r="AP15" s="205"/>
      <c r="AQ15" s="205"/>
      <c r="AR15" s="205"/>
      <c r="AS15" s="205"/>
    </row>
    <row r="16" spans="2:45" ht="18" customHeight="1" outlineLevel="1">
      <c r="B16" s="185" t="s">
        <v>802</v>
      </c>
      <c r="C16" s="199"/>
      <c r="D16" s="199"/>
      <c r="E16" s="200">
        <f t="shared" si="8"/>
        <v>0</v>
      </c>
      <c r="F16" s="201">
        <f t="shared" si="5"/>
        <v>0</v>
      </c>
      <c r="G16" s="200">
        <f t="shared" si="6"/>
        <v>0</v>
      </c>
      <c r="H16" s="202"/>
      <c r="I16" s="202"/>
      <c r="J16" s="202"/>
      <c r="K16" s="202"/>
      <c r="L16" s="202"/>
      <c r="M16" s="202"/>
      <c r="N16" s="202"/>
      <c r="O16" s="202"/>
      <c r="P16" s="202"/>
      <c r="Q16" s="202"/>
      <c r="R16" s="203"/>
      <c r="S16" s="203"/>
      <c r="T16" s="204"/>
      <c r="U16" s="205"/>
      <c r="V16" s="205"/>
      <c r="W16" s="205"/>
      <c r="X16" s="205"/>
      <c r="Y16" s="205"/>
      <c r="Z16" s="206"/>
      <c r="AA16" s="207"/>
      <c r="AB16" s="205"/>
      <c r="AC16" s="205"/>
      <c r="AD16" s="205"/>
      <c r="AE16" s="205"/>
      <c r="AF16" s="205"/>
      <c r="AG16" s="205"/>
      <c r="AH16" s="205"/>
      <c r="AI16" s="205"/>
      <c r="AJ16" s="205"/>
      <c r="AK16" s="205"/>
      <c r="AL16" s="205"/>
      <c r="AM16" s="205"/>
      <c r="AN16" s="205"/>
      <c r="AO16" s="205"/>
      <c r="AP16" s="205"/>
      <c r="AQ16" s="205"/>
      <c r="AR16" s="205"/>
      <c r="AS16" s="205"/>
    </row>
    <row r="17" spans="2:45" ht="18" customHeight="1" outlineLevel="1">
      <c r="B17" s="185" t="s">
        <v>803</v>
      </c>
      <c r="C17" s="199"/>
      <c r="D17" s="199"/>
      <c r="E17" s="200">
        <f t="shared" si="8"/>
        <v>0</v>
      </c>
      <c r="F17" s="201">
        <f t="shared" si="5"/>
        <v>0</v>
      </c>
      <c r="G17" s="200">
        <f t="shared" si="6"/>
        <v>0</v>
      </c>
      <c r="H17" s="202"/>
      <c r="I17" s="202"/>
      <c r="J17" s="202"/>
      <c r="K17" s="202"/>
      <c r="L17" s="202"/>
      <c r="M17" s="202"/>
      <c r="N17" s="202"/>
      <c r="O17" s="202"/>
      <c r="P17" s="202"/>
      <c r="Q17" s="202"/>
      <c r="R17" s="203"/>
      <c r="S17" s="203"/>
      <c r="T17" s="204"/>
      <c r="U17" s="205"/>
      <c r="V17" s="205"/>
      <c r="W17" s="205"/>
      <c r="X17" s="205"/>
      <c r="Y17" s="205"/>
      <c r="Z17" s="206"/>
      <c r="AA17" s="207"/>
      <c r="AB17" s="205"/>
      <c r="AC17" s="205"/>
      <c r="AD17" s="205"/>
      <c r="AE17" s="205"/>
      <c r="AF17" s="205"/>
      <c r="AG17" s="205"/>
      <c r="AH17" s="205"/>
      <c r="AI17" s="205"/>
      <c r="AJ17" s="205"/>
      <c r="AK17" s="205"/>
      <c r="AL17" s="205"/>
      <c r="AM17" s="205"/>
      <c r="AN17" s="205"/>
      <c r="AO17" s="205"/>
      <c r="AP17" s="205"/>
      <c r="AQ17" s="205"/>
      <c r="AR17" s="205"/>
      <c r="AS17" s="205"/>
    </row>
    <row r="18" spans="2:45" ht="18" customHeight="1" outlineLevel="1">
      <c r="B18" s="185" t="s">
        <v>657</v>
      </c>
      <c r="C18" s="199">
        <f>资产负债表!D20</f>
        <v>0</v>
      </c>
      <c r="D18" s="199">
        <f>资产负债表!C20</f>
        <v>0</v>
      </c>
      <c r="E18" s="200">
        <f t="shared" si="8"/>
        <v>0</v>
      </c>
      <c r="F18" s="201">
        <f t="shared" si="5"/>
        <v>0</v>
      </c>
      <c r="G18" s="200">
        <f t="shared" si="6"/>
        <v>0</v>
      </c>
      <c r="H18" s="202"/>
      <c r="I18" s="202"/>
      <c r="J18" s="202"/>
      <c r="K18" s="202"/>
      <c r="L18" s="202"/>
      <c r="M18" s="202"/>
      <c r="N18" s="202"/>
      <c r="O18" s="202"/>
      <c r="P18" s="202"/>
      <c r="Q18" s="202"/>
      <c r="R18" s="203"/>
      <c r="S18" s="203"/>
      <c r="T18" s="204"/>
      <c r="U18" s="205"/>
      <c r="V18" s="205"/>
      <c r="W18" s="205"/>
      <c r="X18" s="205"/>
      <c r="Y18" s="205"/>
      <c r="Z18" s="206"/>
      <c r="AA18" s="207"/>
      <c r="AB18" s="205"/>
      <c r="AC18" s="205"/>
      <c r="AD18" s="205"/>
      <c r="AE18" s="205"/>
      <c r="AF18" s="205"/>
      <c r="AG18" s="205"/>
      <c r="AH18" s="205"/>
      <c r="AI18" s="205"/>
      <c r="AJ18" s="205"/>
      <c r="AK18" s="205"/>
      <c r="AL18" s="205"/>
      <c r="AM18" s="205"/>
      <c r="AN18" s="205"/>
      <c r="AO18" s="205"/>
      <c r="AP18" s="205"/>
      <c r="AQ18" s="205"/>
      <c r="AR18" s="205"/>
      <c r="AS18" s="205"/>
    </row>
    <row r="19" spans="2:45" ht="18" customHeight="1" outlineLevel="1">
      <c r="B19" s="392" t="s">
        <v>900</v>
      </c>
      <c r="C19" s="199">
        <f>资产负债表!D21</f>
        <v>0</v>
      </c>
      <c r="D19" s="199">
        <f>资产负债表!C21</f>
        <v>0</v>
      </c>
      <c r="E19" s="200">
        <f t="shared" si="8"/>
        <v>0</v>
      </c>
      <c r="F19" s="201">
        <f t="shared" ref="F19" si="9">E19-G19</f>
        <v>0</v>
      </c>
      <c r="G19" s="200">
        <f t="shared" ref="G19" si="10">SUM(H19:AS19)</f>
        <v>0</v>
      </c>
      <c r="H19" s="202"/>
      <c r="I19" s="202"/>
      <c r="J19" s="202"/>
      <c r="K19" s="202"/>
      <c r="L19" s="202"/>
      <c r="M19" s="202"/>
      <c r="N19" s="202"/>
      <c r="O19" s="202"/>
      <c r="P19" s="202"/>
      <c r="Q19" s="202"/>
      <c r="R19" s="203"/>
      <c r="S19" s="203"/>
      <c r="T19" s="204"/>
      <c r="U19" s="205"/>
      <c r="V19" s="205"/>
      <c r="W19" s="205"/>
      <c r="X19" s="205"/>
      <c r="Y19" s="205"/>
      <c r="Z19" s="206"/>
      <c r="AA19" s="207"/>
      <c r="AB19" s="205"/>
      <c r="AC19" s="205"/>
      <c r="AD19" s="205"/>
      <c r="AE19" s="205"/>
      <c r="AF19" s="205"/>
      <c r="AG19" s="205"/>
      <c r="AH19" s="205"/>
      <c r="AI19" s="205"/>
      <c r="AJ19" s="205"/>
      <c r="AK19" s="205"/>
      <c r="AL19" s="205"/>
      <c r="AM19" s="205"/>
      <c r="AN19" s="205"/>
      <c r="AO19" s="205"/>
      <c r="AP19" s="205"/>
      <c r="AQ19" s="205"/>
      <c r="AR19" s="205"/>
      <c r="AS19" s="205"/>
    </row>
    <row r="20" spans="2:45" ht="18" customHeight="1" outlineLevel="1">
      <c r="B20" s="185" t="s">
        <v>658</v>
      </c>
      <c r="C20" s="199">
        <f>资产负债表!D23</f>
        <v>0</v>
      </c>
      <c r="D20" s="199">
        <f>资产负债表!C23</f>
        <v>0</v>
      </c>
      <c r="E20" s="200">
        <f t="shared" si="8"/>
        <v>0</v>
      </c>
      <c r="F20" s="201">
        <f t="shared" si="5"/>
        <v>0</v>
      </c>
      <c r="G20" s="200">
        <f t="shared" si="6"/>
        <v>0</v>
      </c>
      <c r="H20" s="202"/>
      <c r="I20" s="202"/>
      <c r="J20" s="202"/>
      <c r="K20" s="202"/>
      <c r="L20" s="202"/>
      <c r="M20" s="202"/>
      <c r="N20" s="202"/>
      <c r="O20" s="202"/>
      <c r="P20" s="202"/>
      <c r="Q20" s="202"/>
      <c r="R20" s="203"/>
      <c r="S20" s="203"/>
      <c r="T20" s="204"/>
      <c r="U20" s="205"/>
      <c r="V20" s="205"/>
      <c r="W20" s="205"/>
      <c r="X20" s="205"/>
      <c r="Y20" s="205"/>
      <c r="Z20" s="206"/>
      <c r="AA20" s="207"/>
      <c r="AB20" s="205"/>
      <c r="AC20" s="205"/>
      <c r="AD20" s="205"/>
      <c r="AE20" s="205"/>
      <c r="AF20" s="205"/>
      <c r="AG20" s="205"/>
      <c r="AH20" s="205"/>
      <c r="AI20" s="205"/>
      <c r="AJ20" s="205"/>
      <c r="AK20" s="205"/>
      <c r="AL20" s="205"/>
      <c r="AM20" s="205"/>
      <c r="AN20" s="205"/>
      <c r="AO20" s="205"/>
      <c r="AP20" s="205"/>
      <c r="AQ20" s="205"/>
      <c r="AR20" s="205"/>
      <c r="AS20" s="205"/>
    </row>
    <row r="21" spans="2:45" ht="18" customHeight="1" outlineLevel="1">
      <c r="B21" s="185" t="s">
        <v>659</v>
      </c>
      <c r="C21" s="199">
        <f>资产负债表!D24</f>
        <v>0</v>
      </c>
      <c r="D21" s="199">
        <f>资产负债表!C24</f>
        <v>0</v>
      </c>
      <c r="E21" s="200">
        <f t="shared" si="8"/>
        <v>0</v>
      </c>
      <c r="F21" s="201">
        <f t="shared" si="5"/>
        <v>0</v>
      </c>
      <c r="G21" s="200">
        <f>SUM(H21:AS21)</f>
        <v>0</v>
      </c>
      <c r="H21" s="202"/>
      <c r="I21" s="202"/>
      <c r="J21" s="202"/>
      <c r="K21" s="202"/>
      <c r="L21" s="202"/>
      <c r="M21" s="202"/>
      <c r="N21" s="202"/>
      <c r="O21" s="202"/>
      <c r="P21" s="202"/>
      <c r="Q21" s="202"/>
      <c r="R21" s="203"/>
      <c r="S21" s="203"/>
      <c r="T21" s="204"/>
      <c r="U21" s="205"/>
      <c r="V21" s="205"/>
      <c r="W21" s="205"/>
      <c r="X21" s="205"/>
      <c r="Y21" s="205"/>
      <c r="Z21" s="206"/>
      <c r="AA21" s="207"/>
      <c r="AB21" s="205"/>
      <c r="AC21" s="205"/>
      <c r="AD21" s="205"/>
      <c r="AE21" s="205"/>
      <c r="AF21" s="205"/>
      <c r="AG21" s="205"/>
      <c r="AH21" s="205"/>
      <c r="AI21" s="205"/>
      <c r="AJ21" s="205"/>
      <c r="AK21" s="205"/>
      <c r="AL21" s="205"/>
      <c r="AM21" s="205"/>
      <c r="AN21" s="205"/>
      <c r="AO21" s="205"/>
      <c r="AP21" s="205"/>
      <c r="AQ21" s="205"/>
      <c r="AR21" s="205"/>
      <c r="AS21" s="205"/>
    </row>
    <row r="22" spans="2:45" ht="18" customHeight="1" outlineLevel="1">
      <c r="B22" s="185" t="s">
        <v>660</v>
      </c>
      <c r="C22" s="199"/>
      <c r="D22" s="199"/>
      <c r="E22" s="200"/>
      <c r="F22" s="201"/>
      <c r="G22" s="200"/>
      <c r="H22" s="202"/>
      <c r="I22" s="202"/>
      <c r="J22" s="202"/>
      <c r="K22" s="202"/>
      <c r="L22" s="202"/>
      <c r="M22" s="202"/>
      <c r="N22" s="202"/>
      <c r="O22" s="202"/>
      <c r="P22" s="202"/>
      <c r="Q22" s="202"/>
      <c r="R22" s="203"/>
      <c r="S22" s="203"/>
      <c r="T22" s="204"/>
      <c r="U22" s="205"/>
      <c r="V22" s="205"/>
      <c r="W22" s="205"/>
      <c r="X22" s="205"/>
      <c r="Y22" s="205"/>
      <c r="Z22" s="206"/>
      <c r="AA22" s="207"/>
      <c r="AB22" s="205"/>
      <c r="AC22" s="205"/>
      <c r="AD22" s="205"/>
      <c r="AE22" s="205"/>
      <c r="AF22" s="205"/>
      <c r="AG22" s="205"/>
      <c r="AH22" s="205"/>
      <c r="AI22" s="205"/>
      <c r="AJ22" s="205"/>
      <c r="AK22" s="205"/>
      <c r="AL22" s="205"/>
      <c r="AM22" s="205"/>
      <c r="AN22" s="205"/>
      <c r="AO22" s="205"/>
      <c r="AP22" s="205"/>
      <c r="AQ22" s="205"/>
      <c r="AR22" s="205"/>
      <c r="AS22" s="205"/>
    </row>
    <row r="23" spans="2:45" ht="18" customHeight="1" outlineLevel="1">
      <c r="B23" s="392" t="s">
        <v>901</v>
      </c>
      <c r="C23" s="199">
        <f>资产负债表!D28</f>
        <v>0</v>
      </c>
      <c r="D23" s="199">
        <f>资产负债表!C28</f>
        <v>0</v>
      </c>
      <c r="E23" s="200">
        <f t="shared" si="8"/>
        <v>0</v>
      </c>
      <c r="F23" s="201">
        <f t="shared" si="5"/>
        <v>0</v>
      </c>
      <c r="G23" s="200">
        <f t="shared" si="6"/>
        <v>0</v>
      </c>
      <c r="H23" s="202"/>
      <c r="I23" s="202"/>
      <c r="J23" s="202"/>
      <c r="K23" s="202"/>
      <c r="L23" s="202"/>
      <c r="M23" s="202"/>
      <c r="N23" s="202"/>
      <c r="O23" s="202"/>
      <c r="P23" s="202"/>
      <c r="Q23" s="202"/>
      <c r="R23" s="203"/>
      <c r="S23" s="203"/>
      <c r="T23" s="204"/>
      <c r="U23" s="205"/>
      <c r="V23" s="205"/>
      <c r="W23" s="205"/>
      <c r="X23" s="205"/>
      <c r="Y23" s="205"/>
      <c r="Z23" s="206"/>
      <c r="AA23" s="207"/>
      <c r="AB23" s="205"/>
      <c r="AC23" s="205"/>
      <c r="AD23" s="205"/>
      <c r="AE23" s="205"/>
      <c r="AF23" s="205"/>
      <c r="AG23" s="205"/>
      <c r="AH23" s="205"/>
      <c r="AI23" s="205"/>
      <c r="AJ23" s="205"/>
      <c r="AK23" s="205"/>
      <c r="AL23" s="205"/>
      <c r="AM23" s="205"/>
      <c r="AN23" s="205"/>
      <c r="AO23" s="205"/>
      <c r="AP23" s="205"/>
      <c r="AQ23" s="205"/>
      <c r="AR23" s="205"/>
      <c r="AS23" s="205"/>
    </row>
    <row r="24" spans="2:45" ht="18" customHeight="1" outlineLevel="1">
      <c r="B24" s="392" t="s">
        <v>902</v>
      </c>
      <c r="C24" s="199">
        <f>资产负债表!D29</f>
        <v>0</v>
      </c>
      <c r="D24" s="199">
        <f>资产负债表!C29</f>
        <v>0</v>
      </c>
      <c r="E24" s="200">
        <f t="shared" si="8"/>
        <v>0</v>
      </c>
      <c r="F24" s="201">
        <f t="shared" si="5"/>
        <v>0</v>
      </c>
      <c r="G24" s="200">
        <f t="shared" si="6"/>
        <v>0</v>
      </c>
      <c r="H24" s="202"/>
      <c r="I24" s="202"/>
      <c r="J24" s="202"/>
      <c r="K24" s="202"/>
      <c r="L24" s="202"/>
      <c r="M24" s="202"/>
      <c r="N24" s="202"/>
      <c r="O24" s="202"/>
      <c r="P24" s="202"/>
      <c r="Q24" s="202"/>
      <c r="R24" s="203"/>
      <c r="S24" s="203"/>
      <c r="T24" s="204"/>
      <c r="U24" s="205"/>
      <c r="V24" s="205"/>
      <c r="W24" s="205"/>
      <c r="X24" s="205"/>
      <c r="Y24" s="205"/>
      <c r="Z24" s="206"/>
      <c r="AA24" s="207"/>
      <c r="AB24" s="205"/>
      <c r="AC24" s="205"/>
      <c r="AD24" s="205"/>
      <c r="AE24" s="205"/>
      <c r="AF24" s="205"/>
      <c r="AG24" s="205"/>
      <c r="AH24" s="205"/>
      <c r="AI24" s="205"/>
      <c r="AJ24" s="205"/>
      <c r="AK24" s="205"/>
      <c r="AL24" s="205"/>
      <c r="AM24" s="205"/>
      <c r="AN24" s="205"/>
      <c r="AO24" s="205"/>
      <c r="AP24" s="205"/>
      <c r="AQ24" s="205"/>
      <c r="AR24" s="205"/>
      <c r="AS24" s="205"/>
    </row>
    <row r="25" spans="2:45" ht="18" customHeight="1" outlineLevel="1">
      <c r="B25" s="185" t="s">
        <v>661</v>
      </c>
      <c r="C25" s="199">
        <f>资产负债表!D30</f>
        <v>0</v>
      </c>
      <c r="D25" s="199">
        <f>资产负债表!C30</f>
        <v>0</v>
      </c>
      <c r="E25" s="200">
        <f t="shared" si="8"/>
        <v>0</v>
      </c>
      <c r="F25" s="201">
        <f t="shared" si="5"/>
        <v>0</v>
      </c>
      <c r="G25" s="200">
        <f t="shared" si="6"/>
        <v>0</v>
      </c>
      <c r="H25" s="202"/>
      <c r="I25" s="202"/>
      <c r="J25" s="202"/>
      <c r="K25" s="202"/>
      <c r="L25" s="202"/>
      <c r="M25" s="202"/>
      <c r="N25" s="202"/>
      <c r="O25" s="202"/>
      <c r="P25" s="202"/>
      <c r="Q25" s="202"/>
      <c r="R25" s="203"/>
      <c r="S25" s="203"/>
      <c r="T25" s="204"/>
      <c r="U25" s="205"/>
      <c r="V25" s="205"/>
      <c r="W25" s="205"/>
      <c r="X25" s="205"/>
      <c r="Y25" s="205"/>
      <c r="Z25" s="206"/>
      <c r="AA25" s="207"/>
      <c r="AB25" s="205"/>
      <c r="AC25" s="205"/>
      <c r="AD25" s="205"/>
      <c r="AE25" s="205"/>
      <c r="AF25" s="205"/>
      <c r="AG25" s="205"/>
      <c r="AH25" s="205"/>
      <c r="AI25" s="205"/>
      <c r="AJ25" s="205"/>
      <c r="AK25" s="205"/>
      <c r="AL25" s="205"/>
      <c r="AM25" s="205"/>
      <c r="AN25" s="205"/>
      <c r="AO25" s="205"/>
      <c r="AP25" s="205"/>
      <c r="AQ25" s="205"/>
      <c r="AR25" s="205"/>
      <c r="AS25" s="205"/>
    </row>
    <row r="26" spans="2:45" ht="18" customHeight="1" outlineLevel="1">
      <c r="B26" s="185" t="s">
        <v>662</v>
      </c>
      <c r="C26" s="208">
        <f>资产负债表!D31</f>
        <v>0</v>
      </c>
      <c r="D26" s="208">
        <f>资产负债表!C31</f>
        <v>0</v>
      </c>
      <c r="E26" s="200">
        <f t="shared" si="8"/>
        <v>0</v>
      </c>
      <c r="F26" s="201">
        <f t="shared" si="5"/>
        <v>0</v>
      </c>
      <c r="G26" s="200">
        <f t="shared" si="6"/>
        <v>0</v>
      </c>
      <c r="H26" s="202"/>
      <c r="I26" s="202"/>
      <c r="J26" s="202"/>
      <c r="K26" s="202"/>
      <c r="L26" s="202"/>
      <c r="M26" s="202"/>
      <c r="N26" s="202"/>
      <c r="O26" s="202"/>
      <c r="P26" s="202"/>
      <c r="Q26" s="202"/>
      <c r="R26" s="209"/>
      <c r="S26" s="203"/>
      <c r="T26" s="204"/>
      <c r="U26" s="205"/>
      <c r="V26" s="205"/>
      <c r="W26" s="205"/>
      <c r="X26" s="205"/>
      <c r="Y26" s="205"/>
      <c r="Z26" s="206"/>
      <c r="AA26" s="207"/>
      <c r="AB26" s="205"/>
      <c r="AC26" s="205"/>
      <c r="AD26" s="205"/>
      <c r="AE26" s="205"/>
      <c r="AF26" s="205"/>
      <c r="AG26" s="205"/>
      <c r="AH26" s="205"/>
      <c r="AI26" s="205"/>
      <c r="AJ26" s="205"/>
      <c r="AK26" s="205"/>
      <c r="AL26" s="205"/>
      <c r="AM26" s="205"/>
      <c r="AN26" s="205"/>
      <c r="AO26" s="205"/>
      <c r="AP26" s="205"/>
      <c r="AQ26" s="205"/>
      <c r="AR26" s="205"/>
      <c r="AS26" s="205"/>
    </row>
    <row r="27" spans="2:45" ht="18" customHeight="1" outlineLevel="1">
      <c r="B27" s="185" t="s">
        <v>919</v>
      </c>
      <c r="C27" s="208">
        <f>资产负债表!D32</f>
        <v>0</v>
      </c>
      <c r="D27" s="208">
        <f>资产负债表!C32</f>
        <v>0</v>
      </c>
      <c r="E27" s="200">
        <f t="shared" ref="E27:E28" si="11">C27-D27</f>
        <v>0</v>
      </c>
      <c r="F27" s="201">
        <f t="shared" ref="F27:F28" si="12">E27-G27</f>
        <v>0</v>
      </c>
      <c r="G27" s="200">
        <f t="shared" ref="G27:G28" si="13">SUM(H27:AS27)</f>
        <v>0</v>
      </c>
      <c r="H27" s="202"/>
      <c r="I27" s="202"/>
      <c r="J27" s="202"/>
      <c r="K27" s="202"/>
      <c r="L27" s="202"/>
      <c r="M27" s="202"/>
      <c r="N27" s="202"/>
      <c r="O27" s="202"/>
      <c r="P27" s="202"/>
      <c r="Q27" s="202"/>
      <c r="R27" s="209"/>
      <c r="S27" s="203"/>
      <c r="T27" s="204"/>
      <c r="U27" s="205"/>
      <c r="V27" s="205"/>
      <c r="W27" s="205"/>
      <c r="X27" s="205"/>
      <c r="Y27" s="205"/>
      <c r="Z27" s="206"/>
      <c r="AA27" s="207"/>
      <c r="AB27" s="205"/>
      <c r="AC27" s="205"/>
      <c r="AD27" s="205"/>
      <c r="AE27" s="205"/>
      <c r="AF27" s="205"/>
      <c r="AG27" s="205"/>
      <c r="AH27" s="205"/>
      <c r="AI27" s="205"/>
      <c r="AJ27" s="205"/>
      <c r="AK27" s="205"/>
      <c r="AL27" s="205"/>
      <c r="AM27" s="205"/>
      <c r="AN27" s="205"/>
      <c r="AO27" s="205"/>
      <c r="AP27" s="205"/>
      <c r="AQ27" s="205"/>
      <c r="AR27" s="205"/>
      <c r="AS27" s="205"/>
    </row>
    <row r="28" spans="2:45" ht="18" customHeight="1" outlineLevel="1">
      <c r="B28" s="185" t="s">
        <v>920</v>
      </c>
      <c r="C28" s="208">
        <f>资产负债表!D33</f>
        <v>0</v>
      </c>
      <c r="D28" s="208">
        <f>资产负债表!C33</f>
        <v>0</v>
      </c>
      <c r="E28" s="200">
        <f t="shared" si="11"/>
        <v>0</v>
      </c>
      <c r="F28" s="201">
        <f t="shared" si="12"/>
        <v>0</v>
      </c>
      <c r="G28" s="200">
        <f t="shared" si="13"/>
        <v>0</v>
      </c>
      <c r="H28" s="202"/>
      <c r="I28" s="202"/>
      <c r="J28" s="202"/>
      <c r="K28" s="202"/>
      <c r="L28" s="202"/>
      <c r="M28" s="202"/>
      <c r="N28" s="202"/>
      <c r="O28" s="202"/>
      <c r="P28" s="202"/>
      <c r="Q28" s="202"/>
      <c r="R28" s="209"/>
      <c r="S28" s="203"/>
      <c r="T28" s="204"/>
      <c r="U28" s="205"/>
      <c r="V28" s="205"/>
      <c r="W28" s="205"/>
      <c r="X28" s="205"/>
      <c r="Y28" s="205"/>
      <c r="Z28" s="206"/>
      <c r="AA28" s="207"/>
      <c r="AB28" s="205"/>
      <c r="AC28" s="205"/>
      <c r="AD28" s="205"/>
      <c r="AE28" s="205"/>
      <c r="AF28" s="205"/>
      <c r="AG28" s="205"/>
      <c r="AH28" s="205"/>
      <c r="AI28" s="205"/>
      <c r="AJ28" s="205"/>
      <c r="AK28" s="205"/>
      <c r="AL28" s="205"/>
      <c r="AM28" s="205"/>
      <c r="AN28" s="205"/>
      <c r="AO28" s="205"/>
      <c r="AP28" s="205"/>
      <c r="AQ28" s="205"/>
      <c r="AR28" s="205"/>
      <c r="AS28" s="205"/>
    </row>
    <row r="29" spans="2:45" ht="18" customHeight="1" outlineLevel="1">
      <c r="B29" s="185" t="s">
        <v>663</v>
      </c>
      <c r="C29" s="200">
        <f>资产负债表!D34</f>
        <v>0</v>
      </c>
      <c r="D29" s="200">
        <f>资产负债表!C34</f>
        <v>0</v>
      </c>
      <c r="E29" s="200">
        <f t="shared" si="8"/>
        <v>0</v>
      </c>
      <c r="F29" s="201">
        <f t="shared" si="5"/>
        <v>0</v>
      </c>
      <c r="G29" s="200">
        <f t="shared" si="6"/>
        <v>0</v>
      </c>
      <c r="H29" s="202"/>
      <c r="I29" s="202"/>
      <c r="J29" s="202"/>
      <c r="K29" s="202"/>
      <c r="L29" s="202"/>
      <c r="M29" s="202"/>
      <c r="N29" s="202"/>
      <c r="O29" s="202"/>
      <c r="P29" s="202"/>
      <c r="Q29" s="202"/>
      <c r="R29" s="203"/>
      <c r="S29" s="203"/>
      <c r="T29" s="204"/>
      <c r="U29" s="205"/>
      <c r="V29" s="205"/>
      <c r="W29" s="205"/>
      <c r="X29" s="205"/>
      <c r="Y29" s="205"/>
      <c r="Z29" s="206"/>
      <c r="AA29" s="207"/>
      <c r="AB29" s="205"/>
      <c r="AC29" s="205"/>
      <c r="AD29" s="205"/>
      <c r="AE29" s="205"/>
      <c r="AF29" s="205"/>
      <c r="AG29" s="205"/>
      <c r="AH29" s="205"/>
      <c r="AI29" s="205"/>
      <c r="AJ29" s="205"/>
      <c r="AK29" s="205"/>
      <c r="AL29" s="205"/>
      <c r="AM29" s="205"/>
      <c r="AN29" s="205"/>
      <c r="AO29" s="205"/>
      <c r="AP29" s="205"/>
      <c r="AQ29" s="205"/>
      <c r="AR29" s="205"/>
      <c r="AS29" s="205"/>
    </row>
    <row r="30" spans="2:45" ht="18" customHeight="1" outlineLevel="1">
      <c r="B30" s="185" t="s">
        <v>664</v>
      </c>
      <c r="C30" s="199">
        <f>资产负债表!D35</f>
        <v>0</v>
      </c>
      <c r="D30" s="199">
        <f>资产负债表!C35</f>
        <v>0</v>
      </c>
      <c r="E30" s="200">
        <f t="shared" si="8"/>
        <v>0</v>
      </c>
      <c r="F30" s="201">
        <f t="shared" si="5"/>
        <v>0</v>
      </c>
      <c r="G30" s="200">
        <f t="shared" si="6"/>
        <v>0</v>
      </c>
      <c r="H30" s="202"/>
      <c r="I30" s="202"/>
      <c r="J30" s="202"/>
      <c r="K30" s="202"/>
      <c r="L30" s="202"/>
      <c r="M30" s="202"/>
      <c r="N30" s="202"/>
      <c r="O30" s="202"/>
      <c r="P30" s="202"/>
      <c r="Q30" s="202"/>
      <c r="R30" s="203"/>
      <c r="S30" s="203"/>
      <c r="T30" s="204"/>
      <c r="U30" s="205"/>
      <c r="V30" s="205"/>
      <c r="W30" s="205"/>
      <c r="X30" s="205"/>
      <c r="Y30" s="205"/>
      <c r="Z30" s="206"/>
      <c r="AA30" s="207"/>
      <c r="AB30" s="205"/>
      <c r="AC30" s="205"/>
      <c r="AD30" s="205"/>
      <c r="AE30" s="205"/>
      <c r="AF30" s="205"/>
      <c r="AG30" s="205"/>
      <c r="AH30" s="205"/>
      <c r="AI30" s="205"/>
      <c r="AJ30" s="205"/>
      <c r="AK30" s="205"/>
      <c r="AL30" s="205"/>
      <c r="AM30" s="205"/>
      <c r="AN30" s="205"/>
      <c r="AO30" s="205"/>
      <c r="AP30" s="205"/>
      <c r="AQ30" s="205"/>
      <c r="AR30" s="205"/>
      <c r="AS30" s="205"/>
    </row>
    <row r="31" spans="2:45" ht="18" customHeight="1" outlineLevel="1">
      <c r="B31" s="185" t="s">
        <v>665</v>
      </c>
      <c r="C31" s="199">
        <f>资产负债表!D36</f>
        <v>0</v>
      </c>
      <c r="D31" s="199">
        <f>资产负债表!C36</f>
        <v>0</v>
      </c>
      <c r="E31" s="200">
        <f t="shared" si="8"/>
        <v>0</v>
      </c>
      <c r="F31" s="201">
        <f t="shared" si="5"/>
        <v>0</v>
      </c>
      <c r="G31" s="200">
        <f t="shared" si="6"/>
        <v>0</v>
      </c>
      <c r="H31" s="202"/>
      <c r="I31" s="202"/>
      <c r="J31" s="202"/>
      <c r="K31" s="202"/>
      <c r="L31" s="202"/>
      <c r="M31" s="202"/>
      <c r="N31" s="202"/>
      <c r="O31" s="202"/>
      <c r="P31" s="202"/>
      <c r="Q31" s="202"/>
      <c r="R31" s="203"/>
      <c r="S31" s="203"/>
      <c r="T31" s="204"/>
      <c r="U31" s="205"/>
      <c r="V31" s="205"/>
      <c r="W31" s="205"/>
      <c r="X31" s="205"/>
      <c r="Y31" s="205"/>
      <c r="Z31" s="206"/>
      <c r="AA31" s="207"/>
      <c r="AB31" s="205"/>
      <c r="AC31" s="205"/>
      <c r="AD31" s="205"/>
      <c r="AE31" s="205"/>
      <c r="AF31" s="205"/>
      <c r="AG31" s="205"/>
      <c r="AH31" s="205"/>
      <c r="AI31" s="205"/>
      <c r="AJ31" s="205"/>
      <c r="AK31" s="205"/>
      <c r="AL31" s="205"/>
      <c r="AM31" s="205"/>
      <c r="AN31" s="205"/>
      <c r="AO31" s="205"/>
      <c r="AP31" s="205"/>
      <c r="AQ31" s="205"/>
      <c r="AR31" s="205"/>
      <c r="AS31" s="205"/>
    </row>
    <row r="32" spans="2:45" ht="18" customHeight="1" outlineLevel="1">
      <c r="B32" s="185" t="s">
        <v>666</v>
      </c>
      <c r="C32" s="199"/>
      <c r="D32" s="199"/>
      <c r="E32" s="200">
        <f t="shared" si="8"/>
        <v>0</v>
      </c>
      <c r="F32" s="201">
        <f t="shared" si="5"/>
        <v>0</v>
      </c>
      <c r="G32" s="200">
        <f t="shared" si="6"/>
        <v>0</v>
      </c>
      <c r="H32" s="202"/>
      <c r="I32" s="202"/>
      <c r="J32" s="202"/>
      <c r="K32" s="202"/>
      <c r="L32" s="202"/>
      <c r="M32" s="202"/>
      <c r="N32" s="202"/>
      <c r="O32" s="202"/>
      <c r="P32" s="202"/>
      <c r="Q32" s="202"/>
      <c r="R32" s="203"/>
      <c r="S32" s="203"/>
      <c r="T32" s="204"/>
      <c r="U32" s="205"/>
      <c r="V32" s="205"/>
      <c r="W32" s="205"/>
      <c r="X32" s="205"/>
      <c r="Y32" s="205"/>
      <c r="Z32" s="206"/>
      <c r="AA32" s="207"/>
      <c r="AB32" s="205"/>
      <c r="AC32" s="205"/>
      <c r="AD32" s="205"/>
      <c r="AE32" s="205"/>
      <c r="AF32" s="205"/>
      <c r="AG32" s="205"/>
      <c r="AH32" s="205"/>
      <c r="AI32" s="205"/>
      <c r="AJ32" s="205"/>
      <c r="AK32" s="205"/>
      <c r="AL32" s="205"/>
      <c r="AM32" s="205"/>
      <c r="AN32" s="205"/>
      <c r="AO32" s="205"/>
      <c r="AP32" s="205"/>
      <c r="AQ32" s="205"/>
      <c r="AR32" s="205"/>
      <c r="AS32" s="205"/>
    </row>
    <row r="33" spans="2:45" ht="18" customHeight="1" outlineLevel="1">
      <c r="B33" s="185" t="s">
        <v>667</v>
      </c>
      <c r="C33" s="199"/>
      <c r="D33" s="199"/>
      <c r="E33" s="200">
        <f t="shared" si="8"/>
        <v>0</v>
      </c>
      <c r="F33" s="201">
        <f t="shared" si="5"/>
        <v>0</v>
      </c>
      <c r="G33" s="200">
        <f t="shared" si="6"/>
        <v>0</v>
      </c>
      <c r="H33" s="202"/>
      <c r="I33" s="202"/>
      <c r="J33" s="202"/>
      <c r="K33" s="202"/>
      <c r="L33" s="202"/>
      <c r="M33" s="202"/>
      <c r="N33" s="202"/>
      <c r="O33" s="202"/>
      <c r="P33" s="202"/>
      <c r="Q33" s="202"/>
      <c r="R33" s="203"/>
      <c r="S33" s="203"/>
      <c r="T33" s="204"/>
      <c r="U33" s="205"/>
      <c r="V33" s="205"/>
      <c r="W33" s="205"/>
      <c r="X33" s="205"/>
      <c r="Y33" s="205"/>
      <c r="Z33" s="206"/>
      <c r="AA33" s="207"/>
      <c r="AB33" s="205"/>
      <c r="AC33" s="205"/>
      <c r="AD33" s="205"/>
      <c r="AE33" s="205"/>
      <c r="AF33" s="205"/>
      <c r="AG33" s="205"/>
      <c r="AH33" s="205"/>
      <c r="AI33" s="205"/>
      <c r="AJ33" s="205"/>
      <c r="AK33" s="205"/>
      <c r="AL33" s="205"/>
      <c r="AM33" s="205"/>
      <c r="AN33" s="205"/>
      <c r="AO33" s="205"/>
      <c r="AP33" s="205"/>
      <c r="AQ33" s="205"/>
      <c r="AR33" s="205"/>
      <c r="AS33" s="205"/>
    </row>
    <row r="34" spans="2:45" ht="18" customHeight="1" outlineLevel="1">
      <c r="B34" s="185" t="s">
        <v>668</v>
      </c>
      <c r="C34" s="199">
        <f>资产负债表!D37</f>
        <v>0</v>
      </c>
      <c r="D34" s="199">
        <f>资产负债表!C37</f>
        <v>0</v>
      </c>
      <c r="E34" s="200">
        <f t="shared" si="8"/>
        <v>0</v>
      </c>
      <c r="F34" s="201">
        <f t="shared" si="5"/>
        <v>0</v>
      </c>
      <c r="G34" s="200">
        <f t="shared" si="6"/>
        <v>0</v>
      </c>
      <c r="H34" s="202"/>
      <c r="I34" s="202"/>
      <c r="J34" s="202"/>
      <c r="K34" s="202"/>
      <c r="L34" s="202"/>
      <c r="M34" s="202"/>
      <c r="N34" s="202"/>
      <c r="O34" s="202"/>
      <c r="P34" s="202"/>
      <c r="Q34" s="202"/>
      <c r="R34" s="203"/>
      <c r="S34" s="203"/>
      <c r="T34" s="204"/>
      <c r="U34" s="205"/>
      <c r="V34" s="205"/>
      <c r="W34" s="205"/>
      <c r="X34" s="205"/>
      <c r="Y34" s="205"/>
      <c r="Z34" s="206"/>
      <c r="AA34" s="207"/>
      <c r="AB34" s="205"/>
      <c r="AC34" s="205"/>
      <c r="AD34" s="205"/>
      <c r="AE34" s="205"/>
      <c r="AF34" s="205"/>
      <c r="AG34" s="205"/>
      <c r="AH34" s="205"/>
      <c r="AI34" s="205"/>
      <c r="AJ34" s="205"/>
      <c r="AK34" s="205"/>
      <c r="AL34" s="205"/>
      <c r="AM34" s="205"/>
      <c r="AN34" s="205"/>
      <c r="AO34" s="205"/>
      <c r="AP34" s="205"/>
      <c r="AQ34" s="205"/>
      <c r="AR34" s="205"/>
      <c r="AS34" s="205"/>
    </row>
    <row r="35" spans="2:45" ht="18" customHeight="1" outlineLevel="1">
      <c r="B35" s="185" t="s">
        <v>669</v>
      </c>
      <c r="C35" s="199">
        <f>资产负债表!D38</f>
        <v>0</v>
      </c>
      <c r="D35" s="199">
        <f>资产负债表!C38</f>
        <v>0</v>
      </c>
      <c r="E35" s="200">
        <f t="shared" si="8"/>
        <v>0</v>
      </c>
      <c r="F35" s="201">
        <f t="shared" si="5"/>
        <v>0</v>
      </c>
      <c r="G35" s="200">
        <f t="shared" si="6"/>
        <v>0</v>
      </c>
      <c r="H35" s="202"/>
      <c r="I35" s="202"/>
      <c r="J35" s="202"/>
      <c r="K35" s="202"/>
      <c r="L35" s="202"/>
      <c r="M35" s="202"/>
      <c r="N35" s="202"/>
      <c r="O35" s="202"/>
      <c r="P35" s="202"/>
      <c r="Q35" s="202"/>
      <c r="R35" s="203"/>
      <c r="S35" s="203"/>
      <c r="T35" s="204"/>
      <c r="U35" s="205"/>
      <c r="V35" s="205"/>
      <c r="W35" s="205"/>
      <c r="X35" s="205"/>
      <c r="Y35" s="205"/>
      <c r="Z35" s="206"/>
      <c r="AA35" s="207"/>
      <c r="AB35" s="205"/>
      <c r="AC35" s="205"/>
      <c r="AD35" s="205"/>
      <c r="AE35" s="205"/>
      <c r="AF35" s="205"/>
      <c r="AG35" s="205"/>
      <c r="AH35" s="205"/>
      <c r="AI35" s="205"/>
      <c r="AJ35" s="205"/>
      <c r="AK35" s="205"/>
      <c r="AL35" s="205"/>
      <c r="AM35" s="205"/>
      <c r="AN35" s="205"/>
      <c r="AO35" s="205"/>
      <c r="AP35" s="205"/>
      <c r="AQ35" s="205"/>
      <c r="AR35" s="205"/>
      <c r="AS35" s="205"/>
    </row>
    <row r="36" spans="2:45" ht="18" customHeight="1" outlineLevel="1">
      <c r="B36" s="392" t="s">
        <v>903</v>
      </c>
      <c r="C36" s="199">
        <f>资产负债表!D39</f>
        <v>0</v>
      </c>
      <c r="D36" s="199">
        <f>资产负债表!C39</f>
        <v>0</v>
      </c>
      <c r="E36" s="200">
        <f t="shared" ref="E36" si="14">C36-D36</f>
        <v>0</v>
      </c>
      <c r="F36" s="201">
        <f t="shared" ref="F36" si="15">E36-G36</f>
        <v>0</v>
      </c>
      <c r="G36" s="200">
        <f t="shared" ref="G36" si="16">SUM(H36:AS36)</f>
        <v>0</v>
      </c>
      <c r="H36" s="202"/>
      <c r="I36" s="202"/>
      <c r="J36" s="202"/>
      <c r="K36" s="202"/>
      <c r="L36" s="202"/>
      <c r="M36" s="202"/>
      <c r="N36" s="202"/>
      <c r="O36" s="202"/>
      <c r="P36" s="202"/>
      <c r="Q36" s="202"/>
      <c r="R36" s="203"/>
      <c r="S36" s="203"/>
      <c r="T36" s="204"/>
      <c r="U36" s="205"/>
      <c r="V36" s="205"/>
      <c r="W36" s="205"/>
      <c r="X36" s="205"/>
      <c r="Y36" s="205"/>
      <c r="Z36" s="206"/>
      <c r="AA36" s="207"/>
      <c r="AB36" s="205"/>
      <c r="AC36" s="205"/>
      <c r="AD36" s="205"/>
      <c r="AE36" s="205"/>
      <c r="AF36" s="205"/>
      <c r="AG36" s="205"/>
      <c r="AH36" s="205"/>
      <c r="AI36" s="205"/>
      <c r="AJ36" s="205"/>
      <c r="AK36" s="205"/>
      <c r="AL36" s="205"/>
      <c r="AM36" s="205"/>
      <c r="AN36" s="205"/>
      <c r="AO36" s="205"/>
      <c r="AP36" s="205"/>
      <c r="AQ36" s="205"/>
      <c r="AR36" s="205"/>
      <c r="AS36" s="205"/>
    </row>
    <row r="37" spans="2:45" ht="18" customHeight="1" outlineLevel="1">
      <c r="B37" s="185" t="s">
        <v>670</v>
      </c>
      <c r="C37" s="199">
        <f>资产负债表!D40</f>
        <v>0</v>
      </c>
      <c r="D37" s="199">
        <f>资产负债表!C40</f>
        <v>0</v>
      </c>
      <c r="E37" s="200">
        <f t="shared" si="8"/>
        <v>0</v>
      </c>
      <c r="F37" s="201">
        <f t="shared" si="5"/>
        <v>0</v>
      </c>
      <c r="G37" s="200">
        <f t="shared" si="6"/>
        <v>0</v>
      </c>
      <c r="H37" s="202"/>
      <c r="I37" s="202"/>
      <c r="J37" s="202"/>
      <c r="K37" s="202"/>
      <c r="L37" s="202"/>
      <c r="M37" s="202"/>
      <c r="N37" s="202"/>
      <c r="O37" s="202"/>
      <c r="P37" s="202"/>
      <c r="Q37" s="202"/>
      <c r="R37" s="203"/>
      <c r="S37" s="203"/>
      <c r="T37" s="204"/>
      <c r="U37" s="205"/>
      <c r="V37" s="205"/>
      <c r="W37" s="205"/>
      <c r="X37" s="205"/>
      <c r="Y37" s="205"/>
      <c r="Z37" s="206"/>
      <c r="AA37" s="207"/>
      <c r="AB37" s="205"/>
      <c r="AC37" s="205"/>
      <c r="AD37" s="205"/>
      <c r="AE37" s="205"/>
      <c r="AF37" s="205"/>
      <c r="AG37" s="205"/>
      <c r="AH37" s="205"/>
      <c r="AI37" s="205"/>
      <c r="AJ37" s="205"/>
      <c r="AK37" s="205"/>
      <c r="AL37" s="205"/>
      <c r="AM37" s="205"/>
      <c r="AN37" s="205"/>
      <c r="AO37" s="205"/>
      <c r="AP37" s="205"/>
      <c r="AQ37" s="205"/>
      <c r="AR37" s="205"/>
      <c r="AS37" s="205"/>
    </row>
    <row r="38" spans="2:45" ht="18" customHeight="1" outlineLevel="1">
      <c r="B38" s="185" t="s">
        <v>671</v>
      </c>
      <c r="C38" s="199">
        <f>资产负债表!D41</f>
        <v>0</v>
      </c>
      <c r="D38" s="199">
        <f>资产负债表!C41</f>
        <v>0</v>
      </c>
      <c r="E38" s="200">
        <f t="shared" si="8"/>
        <v>0</v>
      </c>
      <c r="F38" s="201">
        <f t="shared" si="5"/>
        <v>0</v>
      </c>
      <c r="G38" s="200">
        <f t="shared" si="6"/>
        <v>0</v>
      </c>
      <c r="H38" s="202"/>
      <c r="I38" s="202"/>
      <c r="J38" s="202"/>
      <c r="K38" s="202"/>
      <c r="L38" s="202"/>
      <c r="M38" s="202"/>
      <c r="N38" s="202"/>
      <c r="O38" s="202"/>
      <c r="P38" s="202"/>
      <c r="Q38" s="202"/>
      <c r="R38" s="203"/>
      <c r="S38" s="203"/>
      <c r="T38" s="204"/>
      <c r="U38" s="205"/>
      <c r="V38" s="205"/>
      <c r="W38" s="205"/>
      <c r="X38" s="205"/>
      <c r="Y38" s="205"/>
      <c r="Z38" s="206"/>
      <c r="AA38" s="207"/>
      <c r="AB38" s="205"/>
      <c r="AC38" s="205"/>
      <c r="AD38" s="205"/>
      <c r="AE38" s="205"/>
      <c r="AF38" s="205"/>
      <c r="AG38" s="205"/>
      <c r="AH38" s="205"/>
      <c r="AI38" s="205"/>
      <c r="AJ38" s="205"/>
      <c r="AK38" s="205"/>
      <c r="AL38" s="205"/>
      <c r="AM38" s="205"/>
      <c r="AN38" s="205"/>
      <c r="AO38" s="205"/>
      <c r="AP38" s="205"/>
      <c r="AQ38" s="205"/>
      <c r="AR38" s="205"/>
      <c r="AS38" s="205"/>
    </row>
    <row r="39" spans="2:45" ht="18" customHeight="1" outlineLevel="1">
      <c r="B39" s="185" t="s">
        <v>672</v>
      </c>
      <c r="C39" s="199">
        <f>资产负债表!D42</f>
        <v>0</v>
      </c>
      <c r="D39" s="199">
        <f>资产负债表!C42</f>
        <v>0</v>
      </c>
      <c r="E39" s="200">
        <f t="shared" si="8"/>
        <v>0</v>
      </c>
      <c r="F39" s="201">
        <f t="shared" si="5"/>
        <v>0</v>
      </c>
      <c r="G39" s="200">
        <f t="shared" si="6"/>
        <v>0</v>
      </c>
      <c r="H39" s="202"/>
      <c r="I39" s="202"/>
      <c r="J39" s="202"/>
      <c r="K39" s="202"/>
      <c r="L39" s="202"/>
      <c r="M39" s="202"/>
      <c r="N39" s="202"/>
      <c r="O39" s="202"/>
      <c r="P39" s="202"/>
      <c r="Q39" s="202"/>
      <c r="R39" s="203"/>
      <c r="S39" s="203"/>
      <c r="T39" s="204"/>
      <c r="U39" s="205"/>
      <c r="V39" s="205"/>
      <c r="W39" s="205"/>
      <c r="X39" s="205"/>
      <c r="Y39" s="205"/>
      <c r="Z39" s="206"/>
      <c r="AA39" s="207"/>
      <c r="AB39" s="205"/>
      <c r="AC39" s="205"/>
      <c r="AD39" s="205"/>
      <c r="AE39" s="205"/>
      <c r="AF39" s="205"/>
      <c r="AG39" s="205"/>
      <c r="AH39" s="205"/>
      <c r="AI39" s="205"/>
      <c r="AJ39" s="205"/>
      <c r="AK39" s="205"/>
      <c r="AL39" s="205"/>
      <c r="AM39" s="205"/>
      <c r="AN39" s="205"/>
      <c r="AO39" s="205"/>
      <c r="AP39" s="205"/>
      <c r="AQ39" s="205"/>
      <c r="AR39" s="205"/>
      <c r="AS39" s="205"/>
    </row>
    <row r="40" spans="2:45" ht="18" customHeight="1" outlineLevel="1">
      <c r="B40" s="185" t="s">
        <v>673</v>
      </c>
      <c r="C40" s="199">
        <f>资产负债表!D43</f>
        <v>0</v>
      </c>
      <c r="D40" s="199">
        <f>资产负债表!C43</f>
        <v>0</v>
      </c>
      <c r="E40" s="200">
        <f t="shared" si="8"/>
        <v>0</v>
      </c>
      <c r="F40" s="201">
        <f t="shared" si="5"/>
        <v>0</v>
      </c>
      <c r="G40" s="200">
        <f t="shared" si="6"/>
        <v>0</v>
      </c>
      <c r="H40" s="202"/>
      <c r="I40" s="202"/>
      <c r="J40" s="202"/>
      <c r="K40" s="202"/>
      <c r="L40" s="202"/>
      <c r="M40" s="202"/>
      <c r="N40" s="202"/>
      <c r="O40" s="202"/>
      <c r="P40" s="202"/>
      <c r="Q40" s="202"/>
      <c r="R40" s="203"/>
      <c r="S40" s="203"/>
      <c r="T40" s="204"/>
      <c r="U40" s="205"/>
      <c r="V40" s="205"/>
      <c r="W40" s="205"/>
      <c r="X40" s="205"/>
      <c r="Y40" s="205"/>
      <c r="Z40" s="206"/>
      <c r="AA40" s="207"/>
      <c r="AB40" s="205"/>
      <c r="AC40" s="205"/>
      <c r="AD40" s="205"/>
      <c r="AE40" s="205"/>
      <c r="AF40" s="205"/>
      <c r="AG40" s="205"/>
      <c r="AH40" s="205"/>
      <c r="AI40" s="205"/>
      <c r="AJ40" s="205"/>
      <c r="AK40" s="205"/>
      <c r="AL40" s="205"/>
      <c r="AM40" s="205"/>
      <c r="AN40" s="205"/>
      <c r="AO40" s="205"/>
      <c r="AP40" s="205"/>
      <c r="AQ40" s="205"/>
      <c r="AR40" s="205"/>
      <c r="AS40" s="205"/>
    </row>
    <row r="41" spans="2:45" ht="18" customHeight="1" outlineLevel="1">
      <c r="B41" s="205" t="s">
        <v>674</v>
      </c>
      <c r="C41" s="199">
        <f>资产负债表!D44</f>
        <v>0</v>
      </c>
      <c r="D41" s="199">
        <f>资产负债表!C44</f>
        <v>0</v>
      </c>
      <c r="E41" s="200">
        <f t="shared" si="8"/>
        <v>0</v>
      </c>
      <c r="F41" s="201">
        <f t="shared" si="5"/>
        <v>0</v>
      </c>
      <c r="G41" s="200">
        <f t="shared" si="6"/>
        <v>0</v>
      </c>
      <c r="H41" s="202"/>
      <c r="I41" s="202"/>
      <c r="J41" s="202"/>
      <c r="K41" s="202"/>
      <c r="L41" s="202"/>
      <c r="M41" s="202"/>
      <c r="N41" s="202"/>
      <c r="O41" s="202"/>
      <c r="P41" s="202"/>
      <c r="Q41" s="202"/>
      <c r="R41" s="203"/>
      <c r="S41" s="203"/>
      <c r="T41" s="204"/>
      <c r="U41" s="205"/>
      <c r="V41" s="205"/>
      <c r="W41" s="205"/>
      <c r="X41" s="205"/>
      <c r="Y41" s="205"/>
      <c r="Z41" s="206"/>
      <c r="AA41" s="207"/>
      <c r="AB41" s="205"/>
      <c r="AC41" s="205"/>
      <c r="AD41" s="205"/>
      <c r="AE41" s="205"/>
      <c r="AF41" s="205"/>
      <c r="AG41" s="205"/>
      <c r="AH41" s="205"/>
      <c r="AI41" s="205"/>
      <c r="AJ41" s="205"/>
      <c r="AK41" s="205"/>
      <c r="AL41" s="205"/>
      <c r="AM41" s="205"/>
      <c r="AN41" s="205"/>
      <c r="AO41" s="205"/>
      <c r="AP41" s="205"/>
      <c r="AQ41" s="205"/>
      <c r="AR41" s="205"/>
      <c r="AS41" s="205"/>
    </row>
    <row r="42" spans="2:45" ht="18" customHeight="1" outlineLevel="1">
      <c r="B42" s="185" t="s">
        <v>675</v>
      </c>
      <c r="C42" s="199">
        <f>资产负债表!D45</f>
        <v>0</v>
      </c>
      <c r="D42" s="199">
        <f>资产负债表!C45</f>
        <v>0</v>
      </c>
      <c r="E42" s="200">
        <f t="shared" si="8"/>
        <v>0</v>
      </c>
      <c r="F42" s="201">
        <f t="shared" si="5"/>
        <v>0</v>
      </c>
      <c r="G42" s="200">
        <f t="shared" si="6"/>
        <v>0</v>
      </c>
      <c r="H42" s="202"/>
      <c r="I42" s="202"/>
      <c r="J42" s="202"/>
      <c r="K42" s="202"/>
      <c r="L42" s="202"/>
      <c r="M42" s="202"/>
      <c r="N42" s="202"/>
      <c r="O42" s="202"/>
      <c r="P42" s="202"/>
      <c r="Q42" s="202"/>
      <c r="R42" s="203"/>
      <c r="S42" s="203"/>
      <c r="T42" s="204"/>
      <c r="U42" s="205"/>
      <c r="V42" s="205"/>
      <c r="W42" s="205"/>
      <c r="X42" s="205"/>
      <c r="Y42" s="205"/>
      <c r="Z42" s="206"/>
      <c r="AA42" s="207"/>
      <c r="AB42" s="205"/>
      <c r="AC42" s="205"/>
      <c r="AD42" s="205"/>
      <c r="AE42" s="205"/>
      <c r="AF42" s="205"/>
      <c r="AG42" s="205"/>
      <c r="AH42" s="205"/>
      <c r="AI42" s="205"/>
      <c r="AJ42" s="205"/>
      <c r="AK42" s="205"/>
      <c r="AL42" s="205"/>
      <c r="AM42" s="205"/>
      <c r="AN42" s="205"/>
      <c r="AO42" s="205"/>
      <c r="AP42" s="205"/>
      <c r="AQ42" s="205"/>
      <c r="AR42" s="205"/>
      <c r="AS42" s="205"/>
    </row>
    <row r="43" spans="2:45" s="219" customFormat="1" ht="18" customHeight="1">
      <c r="B43" s="210" t="s">
        <v>676</v>
      </c>
      <c r="C43" s="211">
        <f>SUM(C8:C42)</f>
        <v>0</v>
      </c>
      <c r="D43" s="211">
        <f>SUM(D8:D42)</f>
        <v>0</v>
      </c>
      <c r="E43" s="212"/>
      <c r="F43" s="211"/>
      <c r="G43" s="212"/>
      <c r="H43" s="213"/>
      <c r="I43" s="213"/>
      <c r="J43" s="213"/>
      <c r="K43" s="213"/>
      <c r="L43" s="213"/>
      <c r="M43" s="213"/>
      <c r="N43" s="213"/>
      <c r="O43" s="213"/>
      <c r="P43" s="213"/>
      <c r="Q43" s="213"/>
      <c r="R43" s="214"/>
      <c r="S43" s="214"/>
      <c r="T43" s="215"/>
      <c r="U43" s="216"/>
      <c r="V43" s="216"/>
      <c r="W43" s="216"/>
      <c r="X43" s="216"/>
      <c r="Y43" s="216"/>
      <c r="Z43" s="217"/>
      <c r="AA43" s="218"/>
      <c r="AB43" s="216"/>
      <c r="AC43" s="216"/>
      <c r="AD43" s="216"/>
      <c r="AE43" s="216"/>
      <c r="AF43" s="216"/>
      <c r="AG43" s="216"/>
      <c r="AH43" s="216"/>
      <c r="AI43" s="216"/>
      <c r="AJ43" s="216"/>
      <c r="AK43" s="216"/>
      <c r="AL43" s="216"/>
      <c r="AM43" s="216"/>
      <c r="AN43" s="216"/>
      <c r="AO43" s="216"/>
      <c r="AP43" s="216"/>
      <c r="AQ43" s="216"/>
      <c r="AR43" s="216"/>
      <c r="AS43" s="216"/>
    </row>
    <row r="44" spans="2:45" ht="18" customHeight="1">
      <c r="B44" s="183" t="s">
        <v>677</v>
      </c>
      <c r="C44" s="199"/>
      <c r="D44" s="199"/>
      <c r="E44" s="200"/>
      <c r="F44" s="201">
        <f t="shared" si="5"/>
        <v>0</v>
      </c>
      <c r="G44" s="200"/>
      <c r="H44" s="202"/>
      <c r="I44" s="202"/>
      <c r="J44" s="202"/>
      <c r="K44" s="202"/>
      <c r="L44" s="202"/>
      <c r="M44" s="202"/>
      <c r="N44" s="202"/>
      <c r="O44" s="202"/>
      <c r="P44" s="202"/>
      <c r="Q44" s="202"/>
      <c r="R44" s="203"/>
      <c r="S44" s="203"/>
      <c r="T44" s="204"/>
      <c r="U44" s="205"/>
      <c r="V44" s="205"/>
      <c r="W44" s="205"/>
      <c r="X44" s="205"/>
      <c r="Y44" s="205"/>
      <c r="Z44" s="206"/>
      <c r="AA44" s="207"/>
      <c r="AB44" s="205"/>
      <c r="AC44" s="205"/>
      <c r="AD44" s="205"/>
      <c r="AE44" s="205"/>
      <c r="AF44" s="205"/>
      <c r="AG44" s="205"/>
      <c r="AH44" s="205"/>
      <c r="AI44" s="205"/>
      <c r="AJ44" s="205"/>
      <c r="AK44" s="205"/>
      <c r="AL44" s="205"/>
      <c r="AM44" s="205"/>
      <c r="AN44" s="205"/>
      <c r="AO44" s="205"/>
      <c r="AP44" s="205"/>
      <c r="AQ44" s="205"/>
      <c r="AR44" s="205"/>
      <c r="AS44" s="205"/>
    </row>
    <row r="45" spans="2:45" ht="18" customHeight="1" outlineLevel="1">
      <c r="B45" s="185" t="s">
        <v>678</v>
      </c>
      <c r="C45" s="199"/>
      <c r="D45" s="199"/>
      <c r="E45" s="200"/>
      <c r="F45" s="201">
        <f t="shared" si="5"/>
        <v>0</v>
      </c>
      <c r="G45" s="200">
        <f t="shared" si="6"/>
        <v>0</v>
      </c>
      <c r="H45" s="202"/>
      <c r="I45" s="202"/>
      <c r="J45" s="202"/>
      <c r="K45" s="202"/>
      <c r="L45" s="202"/>
      <c r="M45" s="202"/>
      <c r="N45" s="202"/>
      <c r="O45" s="202"/>
      <c r="P45" s="202"/>
      <c r="Q45" s="202"/>
      <c r="R45" s="203"/>
      <c r="S45" s="203"/>
      <c r="T45" s="204"/>
      <c r="U45" s="205"/>
      <c r="V45" s="205"/>
      <c r="W45" s="205"/>
      <c r="X45" s="205"/>
      <c r="Y45" s="205"/>
      <c r="Z45" s="206"/>
      <c r="AA45" s="207"/>
      <c r="AB45" s="205"/>
      <c r="AC45" s="205"/>
      <c r="AD45" s="205"/>
      <c r="AE45" s="205"/>
      <c r="AF45" s="205"/>
      <c r="AG45" s="205"/>
      <c r="AH45" s="205"/>
      <c r="AI45" s="205"/>
      <c r="AJ45" s="205"/>
      <c r="AK45" s="205"/>
      <c r="AL45" s="205"/>
      <c r="AM45" s="205"/>
      <c r="AN45" s="205"/>
      <c r="AO45" s="205"/>
      <c r="AP45" s="205"/>
      <c r="AQ45" s="205"/>
      <c r="AR45" s="205"/>
      <c r="AS45" s="205"/>
    </row>
    <row r="46" spans="2:45" ht="18" customHeight="1" outlineLevel="1">
      <c r="B46" s="185" t="s">
        <v>679</v>
      </c>
      <c r="C46" s="199">
        <f>'资产负债表（续）'!D6</f>
        <v>0</v>
      </c>
      <c r="D46" s="199">
        <f>'资产负债表（续）'!C6</f>
        <v>0</v>
      </c>
      <c r="E46" s="200">
        <f>D46-C46</f>
        <v>0</v>
      </c>
      <c r="F46" s="201">
        <f t="shared" si="5"/>
        <v>0</v>
      </c>
      <c r="G46" s="200">
        <f t="shared" si="6"/>
        <v>0</v>
      </c>
      <c r="H46" s="202"/>
      <c r="I46" s="202"/>
      <c r="J46" s="202"/>
      <c r="K46" s="202"/>
      <c r="L46" s="202"/>
      <c r="M46" s="202"/>
      <c r="N46" s="202"/>
      <c r="O46" s="202"/>
      <c r="P46" s="202"/>
      <c r="Q46" s="202"/>
      <c r="R46" s="203"/>
      <c r="S46" s="203"/>
      <c r="T46" s="204"/>
      <c r="U46" s="205"/>
      <c r="V46" s="205"/>
      <c r="W46" s="205"/>
      <c r="X46" s="205"/>
      <c r="Y46" s="205"/>
      <c r="Z46" s="206"/>
      <c r="AA46" s="207"/>
      <c r="AB46" s="205"/>
      <c r="AC46" s="205"/>
      <c r="AD46" s="205"/>
      <c r="AE46" s="205"/>
      <c r="AF46" s="205"/>
      <c r="AG46" s="205"/>
      <c r="AH46" s="205"/>
      <c r="AI46" s="205"/>
      <c r="AJ46" s="205"/>
      <c r="AK46" s="205"/>
      <c r="AL46" s="205"/>
      <c r="AM46" s="205"/>
      <c r="AN46" s="205"/>
      <c r="AO46" s="205"/>
      <c r="AP46" s="205"/>
      <c r="AQ46" s="205"/>
      <c r="AR46" s="205"/>
      <c r="AS46" s="205"/>
    </row>
    <row r="47" spans="2:45" ht="18" customHeight="1" outlineLevel="1">
      <c r="B47" s="185" t="s">
        <v>680</v>
      </c>
      <c r="C47" s="199">
        <f>'资产负债表（续）'!D9</f>
        <v>0</v>
      </c>
      <c r="D47" s="199">
        <f>'资产负债表（续）'!C9</f>
        <v>0</v>
      </c>
      <c r="E47" s="200">
        <f t="shared" ref="E47:E74" si="17">D47-C47</f>
        <v>0</v>
      </c>
      <c r="F47" s="201">
        <f t="shared" si="5"/>
        <v>0</v>
      </c>
      <c r="G47" s="200">
        <f t="shared" si="6"/>
        <v>0</v>
      </c>
      <c r="H47" s="202"/>
      <c r="I47" s="202"/>
      <c r="J47" s="202"/>
      <c r="K47" s="202"/>
      <c r="L47" s="202"/>
      <c r="M47" s="202"/>
      <c r="N47" s="202"/>
      <c r="O47" s="202"/>
      <c r="P47" s="202"/>
      <c r="Q47" s="202"/>
      <c r="R47" s="203"/>
      <c r="S47" s="203"/>
      <c r="T47" s="204"/>
      <c r="U47" s="205"/>
      <c r="V47" s="205"/>
      <c r="W47" s="205"/>
      <c r="X47" s="205"/>
      <c r="Y47" s="205"/>
      <c r="Z47" s="206"/>
      <c r="AA47" s="207"/>
      <c r="AB47" s="205"/>
      <c r="AC47" s="205"/>
      <c r="AD47" s="205"/>
      <c r="AE47" s="205"/>
      <c r="AF47" s="205"/>
      <c r="AG47" s="205"/>
      <c r="AH47" s="205"/>
      <c r="AI47" s="205"/>
      <c r="AJ47" s="205"/>
      <c r="AK47" s="205"/>
      <c r="AL47" s="205"/>
      <c r="AM47" s="205"/>
      <c r="AN47" s="205"/>
      <c r="AO47" s="205"/>
      <c r="AP47" s="205"/>
      <c r="AQ47" s="205"/>
      <c r="AR47" s="205"/>
      <c r="AS47" s="205"/>
    </row>
    <row r="48" spans="2:45" ht="18" customHeight="1" outlineLevel="1">
      <c r="B48" s="205" t="s">
        <v>681</v>
      </c>
      <c r="C48" s="199">
        <f>'资产负债表（续）'!D11</f>
        <v>0</v>
      </c>
      <c r="D48" s="199">
        <f>'资产负债表（续）'!C11</f>
        <v>0</v>
      </c>
      <c r="E48" s="200">
        <f t="shared" si="17"/>
        <v>0</v>
      </c>
      <c r="F48" s="201">
        <f t="shared" si="5"/>
        <v>0</v>
      </c>
      <c r="G48" s="200">
        <f t="shared" si="6"/>
        <v>0</v>
      </c>
      <c r="H48" s="202"/>
      <c r="I48" s="202"/>
      <c r="J48" s="202"/>
      <c r="K48" s="202"/>
      <c r="L48" s="202"/>
      <c r="M48" s="202"/>
      <c r="N48" s="202"/>
      <c r="O48" s="202"/>
      <c r="P48" s="202"/>
      <c r="Q48" s="202"/>
      <c r="R48" s="203"/>
      <c r="S48" s="203"/>
      <c r="T48" s="204"/>
      <c r="U48" s="205"/>
      <c r="V48" s="205"/>
      <c r="W48" s="205"/>
      <c r="X48" s="205"/>
      <c r="Y48" s="205"/>
      <c r="Z48" s="206"/>
      <c r="AA48" s="207"/>
      <c r="AB48" s="205"/>
      <c r="AC48" s="205"/>
      <c r="AD48" s="205"/>
      <c r="AE48" s="205"/>
      <c r="AF48" s="205"/>
      <c r="AG48" s="205"/>
      <c r="AH48" s="205"/>
      <c r="AI48" s="205"/>
      <c r="AJ48" s="205"/>
      <c r="AK48" s="205"/>
      <c r="AL48" s="205"/>
      <c r="AM48" s="205"/>
      <c r="AN48" s="205"/>
      <c r="AO48" s="205"/>
      <c r="AP48" s="205"/>
      <c r="AQ48" s="205"/>
      <c r="AR48" s="205"/>
      <c r="AS48" s="205"/>
    </row>
    <row r="49" spans="2:45" ht="18" customHeight="1" outlineLevel="1">
      <c r="B49" s="205" t="s">
        <v>682</v>
      </c>
      <c r="C49" s="199">
        <f>'资产负债表（续）'!D12</f>
        <v>0</v>
      </c>
      <c r="D49" s="199">
        <f>'资产负债表（续）'!C12</f>
        <v>0</v>
      </c>
      <c r="E49" s="200">
        <f t="shared" si="17"/>
        <v>0</v>
      </c>
      <c r="F49" s="201">
        <f t="shared" si="5"/>
        <v>0</v>
      </c>
      <c r="G49" s="200">
        <f t="shared" si="6"/>
        <v>0</v>
      </c>
      <c r="H49" s="202"/>
      <c r="I49" s="202"/>
      <c r="J49" s="202"/>
      <c r="K49" s="202"/>
      <c r="L49" s="202"/>
      <c r="M49" s="202"/>
      <c r="N49" s="202"/>
      <c r="O49" s="202"/>
      <c r="P49" s="202"/>
      <c r="Q49" s="202"/>
      <c r="R49" s="203"/>
      <c r="S49" s="203"/>
      <c r="T49" s="204"/>
      <c r="U49" s="205"/>
      <c r="V49" s="205"/>
      <c r="W49" s="205"/>
      <c r="X49" s="205"/>
      <c r="Y49" s="205"/>
      <c r="Z49" s="206"/>
      <c r="AA49" s="207"/>
      <c r="AB49" s="205"/>
      <c r="AC49" s="205"/>
      <c r="AD49" s="205"/>
      <c r="AE49" s="205"/>
      <c r="AF49" s="205"/>
      <c r="AG49" s="205"/>
      <c r="AH49" s="205"/>
      <c r="AI49" s="205"/>
      <c r="AJ49" s="205"/>
      <c r="AK49" s="205"/>
      <c r="AL49" s="205"/>
      <c r="AM49" s="205"/>
      <c r="AN49" s="205"/>
      <c r="AO49" s="205"/>
      <c r="AP49" s="205"/>
      <c r="AQ49" s="205"/>
      <c r="AR49" s="205"/>
      <c r="AS49" s="205"/>
    </row>
    <row r="50" spans="2:45" ht="18" customHeight="1" outlineLevel="1">
      <c r="B50" s="185" t="s">
        <v>683</v>
      </c>
      <c r="C50" s="199">
        <f>'资产负债表（续）'!D13</f>
        <v>0</v>
      </c>
      <c r="D50" s="199">
        <f>'资产负债表（续）'!C13</f>
        <v>0</v>
      </c>
      <c r="E50" s="200">
        <f t="shared" si="17"/>
        <v>0</v>
      </c>
      <c r="F50" s="201">
        <f t="shared" si="5"/>
        <v>0</v>
      </c>
      <c r="G50" s="200">
        <f t="shared" si="6"/>
        <v>0</v>
      </c>
      <c r="H50" s="202"/>
      <c r="I50" s="202"/>
      <c r="J50" s="202"/>
      <c r="K50" s="202"/>
      <c r="L50" s="202"/>
      <c r="M50" s="202"/>
      <c r="N50" s="202"/>
      <c r="O50" s="202"/>
      <c r="P50" s="202"/>
      <c r="Q50" s="202"/>
      <c r="R50" s="203"/>
      <c r="S50" s="203"/>
      <c r="T50" s="204"/>
      <c r="U50" s="205"/>
      <c r="V50" s="205"/>
      <c r="W50" s="205"/>
      <c r="X50" s="205"/>
      <c r="Y50" s="205"/>
      <c r="Z50" s="206"/>
      <c r="AA50" s="207"/>
      <c r="AB50" s="205"/>
      <c r="AC50" s="205"/>
      <c r="AD50" s="205"/>
      <c r="AE50" s="205"/>
      <c r="AF50" s="205"/>
      <c r="AG50" s="205"/>
      <c r="AH50" s="205"/>
      <c r="AI50" s="205"/>
      <c r="AJ50" s="205"/>
      <c r="AK50" s="205"/>
      <c r="AL50" s="205"/>
      <c r="AM50" s="205"/>
      <c r="AN50" s="205"/>
      <c r="AO50" s="205"/>
      <c r="AP50" s="205"/>
      <c r="AQ50" s="205"/>
      <c r="AR50" s="205"/>
      <c r="AS50" s="205"/>
    </row>
    <row r="51" spans="2:45" ht="18" customHeight="1" outlineLevel="1">
      <c r="B51" s="392" t="s">
        <v>904</v>
      </c>
      <c r="C51" s="199">
        <f>'资产负债表（续）'!D14</f>
        <v>0</v>
      </c>
      <c r="D51" s="199">
        <f>'资产负债表（续）'!C14</f>
        <v>0</v>
      </c>
      <c r="E51" s="200">
        <f t="shared" ref="E51" si="18">D51-C51</f>
        <v>0</v>
      </c>
      <c r="F51" s="201">
        <f t="shared" ref="F51" si="19">E51-G51</f>
        <v>0</v>
      </c>
      <c r="G51" s="200">
        <f t="shared" ref="G51" si="20">SUM(H51:AS51)</f>
        <v>0</v>
      </c>
      <c r="H51" s="202"/>
      <c r="I51" s="202"/>
      <c r="J51" s="202"/>
      <c r="K51" s="202"/>
      <c r="L51" s="202"/>
      <c r="M51" s="202"/>
      <c r="N51" s="202"/>
      <c r="O51" s="202"/>
      <c r="P51" s="202"/>
      <c r="Q51" s="202"/>
      <c r="R51" s="203"/>
      <c r="S51" s="203"/>
      <c r="T51" s="204"/>
      <c r="U51" s="205"/>
      <c r="V51" s="205"/>
      <c r="W51" s="205"/>
      <c r="X51" s="205"/>
      <c r="Y51" s="205"/>
      <c r="Z51" s="206"/>
      <c r="AA51" s="207"/>
      <c r="AB51" s="205"/>
      <c r="AC51" s="205"/>
      <c r="AD51" s="205"/>
      <c r="AE51" s="205"/>
      <c r="AF51" s="205"/>
      <c r="AG51" s="205"/>
      <c r="AH51" s="205"/>
      <c r="AI51" s="205"/>
      <c r="AJ51" s="205"/>
      <c r="AK51" s="205"/>
      <c r="AL51" s="205"/>
      <c r="AM51" s="205"/>
      <c r="AN51" s="205"/>
      <c r="AO51" s="205"/>
      <c r="AP51" s="205"/>
      <c r="AQ51" s="205"/>
      <c r="AR51" s="205"/>
      <c r="AS51" s="205"/>
    </row>
    <row r="52" spans="2:45" ht="18" customHeight="1" outlineLevel="1">
      <c r="B52" s="185" t="s">
        <v>684</v>
      </c>
      <c r="C52" s="199">
        <f>'资产负债表（续）'!D19</f>
        <v>0</v>
      </c>
      <c r="D52" s="199">
        <f>'资产负债表（续）'!C19</f>
        <v>0</v>
      </c>
      <c r="E52" s="200">
        <f t="shared" si="17"/>
        <v>0</v>
      </c>
      <c r="F52" s="201">
        <f t="shared" si="5"/>
        <v>0</v>
      </c>
      <c r="G52" s="200">
        <f t="shared" si="6"/>
        <v>0</v>
      </c>
      <c r="H52" s="202"/>
      <c r="I52" s="202"/>
      <c r="J52" s="202"/>
      <c r="K52" s="202"/>
      <c r="L52" s="202"/>
      <c r="M52" s="202"/>
      <c r="N52" s="202"/>
      <c r="O52" s="202"/>
      <c r="P52" s="202"/>
      <c r="Q52" s="202"/>
      <c r="R52" s="203"/>
      <c r="S52" s="203"/>
      <c r="T52" s="204"/>
      <c r="U52" s="205"/>
      <c r="V52" s="205"/>
      <c r="W52" s="205"/>
      <c r="X52" s="205"/>
      <c r="Y52" s="205"/>
      <c r="Z52" s="206"/>
      <c r="AA52" s="207"/>
      <c r="AB52" s="205"/>
      <c r="AC52" s="205"/>
      <c r="AD52" s="205"/>
      <c r="AE52" s="205"/>
      <c r="AF52" s="205"/>
      <c r="AG52" s="205"/>
      <c r="AH52" s="205"/>
      <c r="AI52" s="205"/>
      <c r="AJ52" s="205"/>
      <c r="AK52" s="205"/>
      <c r="AL52" s="205"/>
      <c r="AM52" s="205"/>
      <c r="AN52" s="205"/>
      <c r="AO52" s="205"/>
      <c r="AP52" s="205"/>
      <c r="AQ52" s="205"/>
      <c r="AR52" s="205"/>
      <c r="AS52" s="205"/>
    </row>
    <row r="53" spans="2:45" ht="18" customHeight="1" outlineLevel="1">
      <c r="B53" s="185" t="s">
        <v>685</v>
      </c>
      <c r="C53" s="199">
        <f>'资产负债表（续）'!D20</f>
        <v>0</v>
      </c>
      <c r="D53" s="199">
        <f>'资产负债表（续）'!C20</f>
        <v>0</v>
      </c>
      <c r="E53" s="200">
        <f t="shared" si="17"/>
        <v>0</v>
      </c>
      <c r="F53" s="201">
        <f t="shared" si="5"/>
        <v>0</v>
      </c>
      <c r="G53" s="200">
        <f t="shared" si="6"/>
        <v>0</v>
      </c>
      <c r="H53" s="202"/>
      <c r="I53" s="202"/>
      <c r="J53" s="202"/>
      <c r="K53" s="202"/>
      <c r="L53" s="202"/>
      <c r="M53" s="202"/>
      <c r="N53" s="202"/>
      <c r="O53" s="202"/>
      <c r="P53" s="202"/>
      <c r="Q53" s="202"/>
      <c r="R53" s="203"/>
      <c r="S53" s="203"/>
      <c r="T53" s="204"/>
      <c r="U53" s="205"/>
      <c r="V53" s="205"/>
      <c r="W53" s="205"/>
      <c r="X53" s="205"/>
      <c r="Y53" s="205"/>
      <c r="Z53" s="454"/>
      <c r="AA53" s="207"/>
      <c r="AB53" s="205"/>
      <c r="AC53" s="205"/>
      <c r="AD53" s="205"/>
      <c r="AE53" s="205"/>
      <c r="AF53" s="205"/>
      <c r="AG53" s="205"/>
      <c r="AH53" s="205"/>
      <c r="AI53" s="205"/>
      <c r="AJ53" s="205"/>
      <c r="AK53" s="205"/>
      <c r="AL53" s="205"/>
      <c r="AM53" s="205"/>
      <c r="AN53" s="205"/>
      <c r="AO53" s="205"/>
      <c r="AP53" s="205"/>
      <c r="AQ53" s="205"/>
      <c r="AR53" s="205"/>
      <c r="AS53" s="205"/>
    </row>
    <row r="54" spans="2:45" ht="18" customHeight="1" outlineLevel="1">
      <c r="B54" s="185" t="s">
        <v>686</v>
      </c>
      <c r="C54" s="199">
        <f>'资产负债表（续）'!D21-C55-C56</f>
        <v>0</v>
      </c>
      <c r="D54" s="199">
        <f>'资产负债表（续）'!C21-D55-D56</f>
        <v>0</v>
      </c>
      <c r="E54" s="200">
        <f>D54-C54</f>
        <v>0</v>
      </c>
      <c r="F54" s="201">
        <f>E54-G54</f>
        <v>0</v>
      </c>
      <c r="G54" s="200">
        <f>SUM(H54:AS54)</f>
        <v>0</v>
      </c>
      <c r="H54" s="202"/>
      <c r="I54" s="202"/>
      <c r="J54" s="202"/>
      <c r="K54" s="202"/>
      <c r="L54" s="202"/>
      <c r="M54" s="202"/>
      <c r="N54" s="202"/>
      <c r="O54" s="202"/>
      <c r="P54" s="202"/>
      <c r="Q54" s="202"/>
      <c r="R54" s="203"/>
      <c r="S54" s="203"/>
      <c r="T54" s="204"/>
      <c r="U54" s="205"/>
      <c r="V54" s="205"/>
      <c r="W54" s="205"/>
      <c r="X54" s="205"/>
      <c r="Y54" s="205"/>
      <c r="Z54" s="206"/>
      <c r="AA54" s="207"/>
      <c r="AB54" s="205"/>
      <c r="AC54" s="205"/>
      <c r="AD54" s="205"/>
      <c r="AE54" s="205"/>
      <c r="AF54" s="205"/>
      <c r="AG54" s="205"/>
      <c r="AH54" s="205"/>
      <c r="AI54" s="205"/>
      <c r="AJ54" s="205"/>
      <c r="AK54" s="205"/>
      <c r="AL54" s="205"/>
      <c r="AM54" s="205"/>
      <c r="AN54" s="205"/>
      <c r="AO54" s="205"/>
      <c r="AP54" s="205"/>
      <c r="AQ54" s="205"/>
      <c r="AR54" s="205"/>
      <c r="AS54" s="205"/>
    </row>
    <row r="55" spans="2:45" ht="18" customHeight="1" outlineLevel="1">
      <c r="B55" s="185" t="s">
        <v>804</v>
      </c>
      <c r="C55" s="199"/>
      <c r="D55" s="199"/>
      <c r="E55" s="200">
        <f t="shared" si="17"/>
        <v>0</v>
      </c>
      <c r="F55" s="201">
        <f t="shared" si="5"/>
        <v>0</v>
      </c>
      <c r="G55" s="200">
        <f t="shared" si="6"/>
        <v>0</v>
      </c>
      <c r="H55" s="202"/>
      <c r="I55" s="202"/>
      <c r="J55" s="202"/>
      <c r="K55" s="202"/>
      <c r="L55" s="202"/>
      <c r="M55" s="202"/>
      <c r="N55" s="202"/>
      <c r="O55" s="202"/>
      <c r="P55" s="202"/>
      <c r="Q55" s="202"/>
      <c r="R55" s="203"/>
      <c r="S55" s="203"/>
      <c r="T55" s="204"/>
      <c r="U55" s="205"/>
      <c r="V55" s="205"/>
      <c r="W55" s="205"/>
      <c r="X55" s="205"/>
      <c r="Y55" s="205"/>
      <c r="Z55" s="206"/>
      <c r="AA55" s="207"/>
      <c r="AB55" s="205"/>
      <c r="AC55" s="205"/>
      <c r="AD55" s="205"/>
      <c r="AE55" s="205"/>
      <c r="AF55" s="205"/>
      <c r="AG55" s="205"/>
      <c r="AH55" s="205"/>
      <c r="AI55" s="205"/>
      <c r="AJ55" s="205"/>
      <c r="AK55" s="205"/>
      <c r="AL55" s="205"/>
      <c r="AM55" s="205"/>
      <c r="AN55" s="205"/>
      <c r="AO55" s="205"/>
      <c r="AP55" s="205"/>
      <c r="AQ55" s="205"/>
      <c r="AR55" s="205"/>
      <c r="AS55" s="205"/>
    </row>
    <row r="56" spans="2:45" ht="18" customHeight="1" outlineLevel="1">
      <c r="B56" s="185" t="s">
        <v>805</v>
      </c>
      <c r="C56" s="199"/>
      <c r="D56" s="199"/>
      <c r="E56" s="200">
        <f t="shared" si="17"/>
        <v>0</v>
      </c>
      <c r="F56" s="201">
        <f t="shared" si="5"/>
        <v>0</v>
      </c>
      <c r="G56" s="200">
        <f t="shared" si="6"/>
        <v>0</v>
      </c>
      <c r="H56" s="202"/>
      <c r="I56" s="202"/>
      <c r="J56" s="202"/>
      <c r="K56" s="202"/>
      <c r="L56" s="202"/>
      <c r="M56" s="202"/>
      <c r="N56" s="202"/>
      <c r="O56" s="202"/>
      <c r="P56" s="202"/>
      <c r="Q56" s="202"/>
      <c r="R56" s="203"/>
      <c r="S56" s="203"/>
      <c r="T56" s="204"/>
      <c r="U56" s="205"/>
      <c r="V56" s="205"/>
      <c r="W56" s="205"/>
      <c r="X56" s="205"/>
      <c r="Y56" s="205"/>
      <c r="Z56" s="206"/>
      <c r="AA56" s="207"/>
      <c r="AB56" s="205"/>
      <c r="AC56" s="205"/>
      <c r="AD56" s="205"/>
      <c r="AE56" s="205"/>
      <c r="AF56" s="205"/>
      <c r="AG56" s="205"/>
      <c r="AH56" s="205"/>
      <c r="AI56" s="205"/>
      <c r="AJ56" s="205"/>
      <c r="AK56" s="205"/>
      <c r="AL56" s="205"/>
      <c r="AM56" s="205"/>
      <c r="AN56" s="205"/>
      <c r="AO56" s="205"/>
      <c r="AP56" s="205"/>
      <c r="AQ56" s="205"/>
      <c r="AR56" s="205"/>
      <c r="AS56" s="205"/>
    </row>
    <row r="57" spans="2:45" ht="18" customHeight="1" outlineLevel="1">
      <c r="B57" s="185" t="s">
        <v>687</v>
      </c>
      <c r="C57" s="199">
        <f>'资产负债表（续）'!D25</f>
        <v>0</v>
      </c>
      <c r="D57" s="199">
        <f>'资产负债表（续）'!D25</f>
        <v>0</v>
      </c>
      <c r="E57" s="200">
        <f t="shared" si="17"/>
        <v>0</v>
      </c>
      <c r="F57" s="201">
        <f t="shared" si="5"/>
        <v>0</v>
      </c>
      <c r="G57" s="200">
        <f t="shared" si="6"/>
        <v>0</v>
      </c>
      <c r="H57" s="202"/>
      <c r="I57" s="202"/>
      <c r="J57" s="202"/>
      <c r="K57" s="202"/>
      <c r="L57" s="202"/>
      <c r="M57" s="202"/>
      <c r="N57" s="202"/>
      <c r="O57" s="202"/>
      <c r="P57" s="202"/>
      <c r="Q57" s="202"/>
      <c r="R57" s="203"/>
      <c r="S57" s="203"/>
      <c r="T57" s="204"/>
      <c r="U57" s="205"/>
      <c r="V57" s="205"/>
      <c r="W57" s="205"/>
      <c r="X57" s="205"/>
      <c r="Y57" s="205"/>
      <c r="Z57" s="206"/>
      <c r="AA57" s="207"/>
      <c r="AB57" s="205"/>
      <c r="AC57" s="205"/>
      <c r="AD57" s="205"/>
      <c r="AE57" s="205"/>
      <c r="AF57" s="205"/>
      <c r="AG57" s="205"/>
      <c r="AH57" s="205"/>
      <c r="AI57" s="205"/>
      <c r="AJ57" s="205"/>
      <c r="AK57" s="205"/>
      <c r="AL57" s="205"/>
      <c r="AM57" s="205"/>
      <c r="AN57" s="205"/>
      <c r="AO57" s="205"/>
      <c r="AP57" s="205"/>
      <c r="AQ57" s="205"/>
      <c r="AR57" s="205"/>
      <c r="AS57" s="205"/>
    </row>
    <row r="58" spans="2:45" ht="18" customHeight="1" outlineLevel="1">
      <c r="B58" s="185" t="s">
        <v>688</v>
      </c>
      <c r="C58" s="199">
        <f>'资产负债表（续）'!D26</f>
        <v>0</v>
      </c>
      <c r="D58" s="199">
        <f>'资产负债表（续）'!C26</f>
        <v>0</v>
      </c>
      <c r="E58" s="200">
        <f t="shared" si="17"/>
        <v>0</v>
      </c>
      <c r="F58" s="201">
        <f t="shared" si="5"/>
        <v>0</v>
      </c>
      <c r="G58" s="200">
        <f t="shared" si="6"/>
        <v>0</v>
      </c>
      <c r="H58" s="202"/>
      <c r="I58" s="202"/>
      <c r="J58" s="202"/>
      <c r="K58" s="202"/>
      <c r="L58" s="202"/>
      <c r="M58" s="202"/>
      <c r="N58" s="202"/>
      <c r="O58" s="202"/>
      <c r="P58" s="202"/>
      <c r="Q58" s="202"/>
      <c r="R58" s="203"/>
      <c r="S58" s="203"/>
      <c r="T58" s="204"/>
      <c r="U58" s="205"/>
      <c r="V58" s="205"/>
      <c r="W58" s="205"/>
      <c r="X58" s="205"/>
      <c r="Y58" s="205"/>
      <c r="Z58" s="206"/>
      <c r="AA58" s="207"/>
      <c r="AB58" s="205"/>
      <c r="AC58" s="205"/>
      <c r="AD58" s="205"/>
      <c r="AE58" s="205"/>
      <c r="AF58" s="205"/>
      <c r="AG58" s="205"/>
      <c r="AH58" s="205"/>
      <c r="AI58" s="205"/>
      <c r="AJ58" s="205"/>
      <c r="AK58" s="205"/>
      <c r="AL58" s="205"/>
      <c r="AM58" s="205"/>
      <c r="AN58" s="205"/>
      <c r="AO58" s="205"/>
      <c r="AP58" s="205"/>
      <c r="AQ58" s="205"/>
      <c r="AR58" s="205"/>
      <c r="AS58" s="205"/>
    </row>
    <row r="59" spans="2:45" ht="18" customHeight="1" outlineLevel="1">
      <c r="B59" s="185" t="s">
        <v>689</v>
      </c>
      <c r="C59" s="199"/>
      <c r="D59" s="199"/>
      <c r="E59" s="200">
        <f t="shared" si="17"/>
        <v>0</v>
      </c>
      <c r="F59" s="201">
        <f t="shared" si="5"/>
        <v>0</v>
      </c>
      <c r="G59" s="200">
        <f t="shared" si="6"/>
        <v>0</v>
      </c>
      <c r="H59" s="202"/>
      <c r="I59" s="202"/>
      <c r="J59" s="202"/>
      <c r="K59" s="202"/>
      <c r="L59" s="202"/>
      <c r="M59" s="202"/>
      <c r="N59" s="202"/>
      <c r="O59" s="202"/>
      <c r="P59" s="202"/>
      <c r="Q59" s="202"/>
      <c r="R59" s="203"/>
      <c r="S59" s="203"/>
      <c r="T59" s="204"/>
      <c r="U59" s="205"/>
      <c r="V59" s="205"/>
      <c r="W59" s="205"/>
      <c r="X59" s="205"/>
      <c r="Y59" s="205"/>
      <c r="Z59" s="206"/>
      <c r="AA59" s="207"/>
      <c r="AB59" s="205"/>
      <c r="AC59" s="205"/>
      <c r="AD59" s="205"/>
      <c r="AE59" s="205"/>
      <c r="AF59" s="205"/>
      <c r="AG59" s="205"/>
      <c r="AH59" s="205"/>
      <c r="AI59" s="205"/>
      <c r="AJ59" s="205"/>
      <c r="AK59" s="205"/>
      <c r="AL59" s="205"/>
      <c r="AM59" s="205"/>
      <c r="AN59" s="205"/>
      <c r="AO59" s="205"/>
      <c r="AP59" s="205"/>
      <c r="AQ59" s="205"/>
      <c r="AR59" s="205"/>
      <c r="AS59" s="205"/>
    </row>
    <row r="60" spans="2:45" ht="18" customHeight="1" outlineLevel="1">
      <c r="B60" s="185" t="s">
        <v>690</v>
      </c>
      <c r="C60" s="199">
        <f>'资产负债表（续）'!D30</f>
        <v>0</v>
      </c>
      <c r="D60" s="199">
        <f>'资产负债表（续）'!C30</f>
        <v>0</v>
      </c>
      <c r="E60" s="200">
        <f t="shared" si="17"/>
        <v>0</v>
      </c>
      <c r="F60" s="201">
        <f t="shared" si="5"/>
        <v>0</v>
      </c>
      <c r="G60" s="200">
        <f t="shared" si="6"/>
        <v>0</v>
      </c>
      <c r="H60" s="202"/>
      <c r="I60" s="202"/>
      <c r="J60" s="202"/>
      <c r="K60" s="202"/>
      <c r="L60" s="202"/>
      <c r="M60" s="202"/>
      <c r="N60" s="202"/>
      <c r="O60" s="202"/>
      <c r="P60" s="202"/>
      <c r="Q60" s="202"/>
      <c r="R60" s="203"/>
      <c r="S60" s="203"/>
      <c r="T60" s="204"/>
      <c r="U60" s="205"/>
      <c r="V60" s="205"/>
      <c r="W60" s="205"/>
      <c r="X60" s="205"/>
      <c r="Y60" s="205"/>
      <c r="Z60" s="206"/>
      <c r="AA60" s="207"/>
      <c r="AB60" s="205"/>
      <c r="AC60" s="205"/>
      <c r="AD60" s="205"/>
      <c r="AE60" s="205"/>
      <c r="AF60" s="205"/>
      <c r="AG60" s="205"/>
      <c r="AH60" s="205"/>
      <c r="AI60" s="205"/>
      <c r="AJ60" s="205"/>
      <c r="AK60" s="205"/>
      <c r="AL60" s="205"/>
      <c r="AM60" s="205"/>
      <c r="AN60" s="205"/>
      <c r="AO60" s="205"/>
      <c r="AP60" s="205"/>
      <c r="AQ60" s="205"/>
      <c r="AR60" s="205"/>
      <c r="AS60" s="205"/>
    </row>
    <row r="61" spans="2:45" ht="18" customHeight="1" outlineLevel="1">
      <c r="B61" s="185" t="s">
        <v>691</v>
      </c>
      <c r="C61" s="199">
        <f>'资产负债表（续）'!D31</f>
        <v>0</v>
      </c>
      <c r="D61" s="199">
        <f>'资产负债表（续）'!C31</f>
        <v>0</v>
      </c>
      <c r="E61" s="200">
        <f t="shared" si="17"/>
        <v>0</v>
      </c>
      <c r="F61" s="201">
        <f t="shared" si="5"/>
        <v>0</v>
      </c>
      <c r="G61" s="200">
        <f t="shared" si="6"/>
        <v>0</v>
      </c>
      <c r="H61" s="202"/>
      <c r="I61" s="202"/>
      <c r="J61" s="202"/>
      <c r="K61" s="202"/>
      <c r="L61" s="202"/>
      <c r="M61" s="202"/>
      <c r="N61" s="202"/>
      <c r="O61" s="202"/>
      <c r="P61" s="202"/>
      <c r="Q61" s="202"/>
      <c r="R61" s="203"/>
      <c r="S61" s="203"/>
      <c r="T61" s="204"/>
      <c r="U61" s="205"/>
      <c r="V61" s="205"/>
      <c r="W61" s="205"/>
      <c r="X61" s="205"/>
      <c r="Y61" s="205"/>
      <c r="Z61" s="206"/>
      <c r="AA61" s="207"/>
      <c r="AB61" s="205"/>
      <c r="AC61" s="205"/>
      <c r="AD61" s="205"/>
      <c r="AE61" s="205"/>
      <c r="AF61" s="205"/>
      <c r="AG61" s="205"/>
      <c r="AH61" s="205"/>
      <c r="AI61" s="205"/>
      <c r="AJ61" s="205"/>
      <c r="AK61" s="205"/>
      <c r="AL61" s="205"/>
      <c r="AM61" s="205"/>
      <c r="AN61" s="205"/>
      <c r="AO61" s="205"/>
      <c r="AP61" s="205"/>
      <c r="AQ61" s="205"/>
      <c r="AR61" s="205"/>
      <c r="AS61" s="205"/>
    </row>
    <row r="62" spans="2:45" ht="18" customHeight="1" outlineLevel="1">
      <c r="B62" s="392" t="s">
        <v>905</v>
      </c>
      <c r="C62" s="199">
        <f>'资产负债表（续）'!D32</f>
        <v>0</v>
      </c>
      <c r="D62" s="199">
        <f>'资产负债表（续）'!C32</f>
        <v>0</v>
      </c>
      <c r="E62" s="200">
        <f t="shared" ref="E62" si="21">D62-C62</f>
        <v>0</v>
      </c>
      <c r="F62" s="201">
        <f t="shared" ref="F62" si="22">E62-G62</f>
        <v>0</v>
      </c>
      <c r="G62" s="200">
        <f t="shared" ref="G62" si="23">SUM(H62:AS62)</f>
        <v>0</v>
      </c>
      <c r="H62" s="202"/>
      <c r="I62" s="202"/>
      <c r="J62" s="202"/>
      <c r="K62" s="202"/>
      <c r="L62" s="202"/>
      <c r="M62" s="202"/>
      <c r="N62" s="202"/>
      <c r="O62" s="202"/>
      <c r="P62" s="202"/>
      <c r="Q62" s="202"/>
      <c r="R62" s="203"/>
      <c r="S62" s="203"/>
      <c r="T62" s="204"/>
      <c r="U62" s="205"/>
      <c r="V62" s="205"/>
      <c r="W62" s="205"/>
      <c r="X62" s="205"/>
      <c r="Y62" s="205"/>
      <c r="Z62" s="206"/>
      <c r="AA62" s="207"/>
      <c r="AB62" s="205"/>
      <c r="AC62" s="205"/>
      <c r="AD62" s="205"/>
      <c r="AE62" s="205"/>
      <c r="AF62" s="205"/>
      <c r="AG62" s="205"/>
      <c r="AH62" s="205"/>
      <c r="AI62" s="205"/>
      <c r="AJ62" s="205"/>
      <c r="AK62" s="205"/>
      <c r="AL62" s="205"/>
      <c r="AM62" s="205"/>
      <c r="AN62" s="205"/>
      <c r="AO62" s="205"/>
      <c r="AP62" s="205"/>
      <c r="AQ62" s="205"/>
      <c r="AR62" s="205"/>
      <c r="AS62" s="205"/>
    </row>
    <row r="63" spans="2:45" ht="18" customHeight="1" outlineLevel="1">
      <c r="B63" s="185" t="s">
        <v>692</v>
      </c>
      <c r="C63" s="199">
        <f>'资产负债表（续）'!D35</f>
        <v>0</v>
      </c>
      <c r="D63" s="199">
        <f>'资产负债表（续）'!C35</f>
        <v>0</v>
      </c>
      <c r="E63" s="200">
        <f t="shared" si="17"/>
        <v>0</v>
      </c>
      <c r="F63" s="201">
        <f t="shared" si="5"/>
        <v>0</v>
      </c>
      <c r="G63" s="200">
        <f t="shared" si="6"/>
        <v>0</v>
      </c>
      <c r="H63" s="202"/>
      <c r="I63" s="202"/>
      <c r="J63" s="202"/>
      <c r="K63" s="202"/>
      <c r="L63" s="202"/>
      <c r="M63" s="202"/>
      <c r="N63" s="202"/>
      <c r="O63" s="202"/>
      <c r="P63" s="202"/>
      <c r="Q63" s="202"/>
      <c r="R63" s="203"/>
      <c r="S63" s="203"/>
      <c r="T63" s="204"/>
      <c r="U63" s="205"/>
      <c r="V63" s="205"/>
      <c r="W63" s="205"/>
      <c r="X63" s="205"/>
      <c r="Y63" s="205"/>
      <c r="Z63" s="206"/>
      <c r="AA63" s="207"/>
      <c r="AB63" s="205"/>
      <c r="AC63" s="205"/>
      <c r="AD63" s="205"/>
      <c r="AE63" s="205"/>
      <c r="AF63" s="205"/>
      <c r="AG63" s="205"/>
      <c r="AH63" s="205"/>
      <c r="AI63" s="205"/>
      <c r="AJ63" s="205"/>
      <c r="AK63" s="205"/>
      <c r="AL63" s="205"/>
      <c r="AM63" s="205"/>
      <c r="AN63" s="205"/>
      <c r="AO63" s="205"/>
      <c r="AP63" s="205"/>
      <c r="AQ63" s="205"/>
      <c r="AR63" s="205"/>
      <c r="AS63" s="205"/>
    </row>
    <row r="64" spans="2:45" ht="18" customHeight="1" outlineLevel="1">
      <c r="B64" s="185" t="s">
        <v>693</v>
      </c>
      <c r="C64" s="200">
        <f>'资产负债表（续）'!D36</f>
        <v>0</v>
      </c>
      <c r="D64" s="200">
        <f>'资产负债表（续）'!C36</f>
        <v>0</v>
      </c>
      <c r="E64" s="200">
        <f t="shared" si="17"/>
        <v>0</v>
      </c>
      <c r="F64" s="201">
        <f t="shared" si="5"/>
        <v>0</v>
      </c>
      <c r="G64" s="200">
        <f t="shared" si="6"/>
        <v>0</v>
      </c>
      <c r="H64" s="202"/>
      <c r="I64" s="202"/>
      <c r="J64" s="202"/>
      <c r="K64" s="202"/>
      <c r="L64" s="202"/>
      <c r="M64" s="202"/>
      <c r="N64" s="202"/>
      <c r="O64" s="202"/>
      <c r="P64" s="202"/>
      <c r="Q64" s="202"/>
      <c r="R64" s="203"/>
      <c r="S64" s="203"/>
      <c r="T64" s="204"/>
      <c r="U64" s="205"/>
      <c r="V64" s="205"/>
      <c r="W64" s="205"/>
      <c r="X64" s="205"/>
      <c r="Y64" s="205"/>
      <c r="Z64" s="206"/>
      <c r="AA64" s="207"/>
      <c r="AB64" s="205"/>
      <c r="AC64" s="205"/>
      <c r="AD64" s="205"/>
      <c r="AE64" s="205"/>
      <c r="AF64" s="205"/>
      <c r="AG64" s="205"/>
      <c r="AH64" s="205"/>
      <c r="AI64" s="205"/>
      <c r="AJ64" s="205"/>
      <c r="AK64" s="205"/>
      <c r="AL64" s="205"/>
      <c r="AM64" s="205"/>
      <c r="AN64" s="205"/>
      <c r="AO64" s="205"/>
      <c r="AP64" s="205"/>
      <c r="AQ64" s="205"/>
      <c r="AR64" s="205"/>
      <c r="AS64" s="205"/>
    </row>
    <row r="65" spans="2:45" ht="18" customHeight="1" outlineLevel="1">
      <c r="B65" s="392" t="s">
        <v>779</v>
      </c>
      <c r="C65" s="200">
        <f>'资产负债表（续）'!D37</f>
        <v>0</v>
      </c>
      <c r="D65" s="200">
        <f>'资产负债表（续）'!C37</f>
        <v>0</v>
      </c>
      <c r="E65" s="200">
        <f t="shared" ref="E65" si="24">D65-C65</f>
        <v>0</v>
      </c>
      <c r="F65" s="201">
        <f t="shared" ref="F65" si="25">E65-G65</f>
        <v>0</v>
      </c>
      <c r="G65" s="200">
        <f t="shared" ref="G65" si="26">SUM(H65:AS65)</f>
        <v>0</v>
      </c>
      <c r="H65" s="202"/>
      <c r="I65" s="202"/>
      <c r="J65" s="202"/>
      <c r="K65" s="202"/>
      <c r="L65" s="202"/>
      <c r="M65" s="202"/>
      <c r="N65" s="202"/>
      <c r="O65" s="202"/>
      <c r="P65" s="202"/>
      <c r="Q65" s="202"/>
      <c r="R65" s="203"/>
      <c r="S65" s="203"/>
      <c r="T65" s="204"/>
      <c r="U65" s="205"/>
      <c r="V65" s="205"/>
      <c r="W65" s="205"/>
      <c r="X65" s="205"/>
      <c r="Y65" s="205"/>
      <c r="Z65" s="206"/>
      <c r="AA65" s="207"/>
      <c r="AB65" s="205"/>
      <c r="AC65" s="205"/>
      <c r="AD65" s="205"/>
      <c r="AE65" s="205"/>
      <c r="AF65" s="205"/>
      <c r="AG65" s="205"/>
      <c r="AH65" s="205"/>
      <c r="AI65" s="205"/>
      <c r="AJ65" s="205"/>
      <c r="AK65" s="205"/>
      <c r="AL65" s="205"/>
      <c r="AM65" s="205"/>
      <c r="AN65" s="205"/>
      <c r="AO65" s="205"/>
      <c r="AP65" s="205"/>
      <c r="AQ65" s="205"/>
      <c r="AR65" s="205"/>
      <c r="AS65" s="205"/>
    </row>
    <row r="66" spans="2:45" ht="18" customHeight="1" outlineLevel="1">
      <c r="B66" s="185" t="s">
        <v>694</v>
      </c>
      <c r="C66" s="199">
        <f>'资产负债表（续）'!D38</f>
        <v>0</v>
      </c>
      <c r="D66" s="199">
        <f>'资产负债表（续）'!C38</f>
        <v>0</v>
      </c>
      <c r="E66" s="200">
        <f t="shared" si="17"/>
        <v>0</v>
      </c>
      <c r="F66" s="201">
        <f t="shared" si="5"/>
        <v>0</v>
      </c>
      <c r="G66" s="200">
        <f t="shared" si="6"/>
        <v>0</v>
      </c>
      <c r="H66" s="202"/>
      <c r="I66" s="202"/>
      <c r="J66" s="202"/>
      <c r="K66" s="202"/>
      <c r="L66" s="202"/>
      <c r="M66" s="202"/>
      <c r="N66" s="202"/>
      <c r="O66" s="202"/>
      <c r="P66" s="202"/>
      <c r="Q66" s="202"/>
      <c r="R66" s="203"/>
      <c r="S66" s="203"/>
      <c r="T66" s="204"/>
      <c r="U66" s="205"/>
      <c r="V66" s="205"/>
      <c r="W66" s="205"/>
      <c r="X66" s="205"/>
      <c r="Y66" s="205"/>
      <c r="Z66" s="206"/>
      <c r="AA66" s="207"/>
      <c r="AB66" s="205"/>
      <c r="AC66" s="205"/>
      <c r="AD66" s="205"/>
      <c r="AE66" s="205"/>
      <c r="AF66" s="205"/>
      <c r="AG66" s="205"/>
      <c r="AH66" s="205"/>
      <c r="AI66" s="205"/>
      <c r="AJ66" s="205"/>
      <c r="AK66" s="205"/>
      <c r="AL66" s="205"/>
      <c r="AM66" s="205"/>
      <c r="AN66" s="205"/>
      <c r="AO66" s="205"/>
      <c r="AP66" s="205"/>
      <c r="AQ66" s="205"/>
      <c r="AR66" s="205"/>
      <c r="AS66" s="205"/>
    </row>
    <row r="67" spans="2:45" ht="18" customHeight="1" outlineLevel="1">
      <c r="B67" s="185" t="s">
        <v>695</v>
      </c>
      <c r="C67" s="199">
        <f>'资产负债表（续）'!D39</f>
        <v>0</v>
      </c>
      <c r="D67" s="199">
        <f>'资产负债表（续）'!C39</f>
        <v>0</v>
      </c>
      <c r="E67" s="200">
        <f t="shared" si="17"/>
        <v>0</v>
      </c>
      <c r="F67" s="201">
        <f t="shared" si="5"/>
        <v>0</v>
      </c>
      <c r="G67" s="200">
        <f t="shared" si="6"/>
        <v>0</v>
      </c>
      <c r="H67" s="202"/>
      <c r="I67" s="202"/>
      <c r="J67" s="202"/>
      <c r="K67" s="202"/>
      <c r="L67" s="202"/>
      <c r="M67" s="202"/>
      <c r="N67" s="202"/>
      <c r="O67" s="202"/>
      <c r="P67" s="202"/>
      <c r="Q67" s="202"/>
      <c r="R67" s="203"/>
      <c r="S67" s="203"/>
      <c r="T67" s="204"/>
      <c r="U67" s="205"/>
      <c r="V67" s="205"/>
      <c r="W67" s="205"/>
      <c r="X67" s="205"/>
      <c r="Y67" s="205"/>
      <c r="Z67" s="206"/>
      <c r="AA67" s="207"/>
      <c r="AB67" s="205"/>
      <c r="AC67" s="205"/>
      <c r="AD67" s="205"/>
      <c r="AE67" s="205"/>
      <c r="AF67" s="205"/>
      <c r="AG67" s="205"/>
      <c r="AH67" s="205"/>
      <c r="AI67" s="205"/>
      <c r="AJ67" s="205"/>
      <c r="AK67" s="205"/>
      <c r="AL67" s="205"/>
      <c r="AM67" s="205"/>
      <c r="AN67" s="205"/>
      <c r="AO67" s="205"/>
      <c r="AP67" s="205"/>
      <c r="AQ67" s="205"/>
      <c r="AR67" s="205"/>
      <c r="AS67" s="205"/>
    </row>
    <row r="68" spans="2:45" ht="18" customHeight="1">
      <c r="B68" s="185"/>
      <c r="C68" s="199"/>
      <c r="D68" s="199"/>
      <c r="E68" s="200">
        <f t="shared" si="17"/>
        <v>0</v>
      </c>
      <c r="F68" s="201">
        <f t="shared" si="5"/>
        <v>0</v>
      </c>
      <c r="G68" s="200"/>
      <c r="H68" s="202"/>
      <c r="I68" s="202"/>
      <c r="J68" s="202"/>
      <c r="K68" s="202"/>
      <c r="L68" s="202"/>
      <c r="M68" s="202"/>
      <c r="N68" s="202"/>
      <c r="O68" s="202"/>
      <c r="P68" s="202"/>
      <c r="Q68" s="202"/>
      <c r="R68" s="203"/>
      <c r="S68" s="203"/>
      <c r="T68" s="204"/>
      <c r="U68" s="205"/>
      <c r="V68" s="205"/>
      <c r="W68" s="205"/>
      <c r="X68" s="205"/>
      <c r="Y68" s="205"/>
      <c r="Z68" s="206"/>
      <c r="AA68" s="207"/>
      <c r="AB68" s="205"/>
      <c r="AC68" s="205"/>
      <c r="AD68" s="205"/>
      <c r="AE68" s="205"/>
      <c r="AF68" s="205"/>
      <c r="AG68" s="205"/>
      <c r="AH68" s="205"/>
      <c r="AI68" s="205"/>
      <c r="AJ68" s="205"/>
      <c r="AK68" s="205"/>
      <c r="AL68" s="205"/>
      <c r="AM68" s="205"/>
      <c r="AN68" s="205"/>
      <c r="AO68" s="205"/>
      <c r="AP68" s="205"/>
      <c r="AQ68" s="205"/>
      <c r="AR68" s="205"/>
      <c r="AS68" s="205"/>
    </row>
    <row r="69" spans="2:45" ht="18" customHeight="1">
      <c r="B69" s="183" t="s">
        <v>696</v>
      </c>
      <c r="C69" s="220"/>
      <c r="D69" s="220"/>
      <c r="E69" s="200">
        <f t="shared" si="17"/>
        <v>0</v>
      </c>
      <c r="F69" s="201">
        <f t="shared" si="5"/>
        <v>0</v>
      </c>
      <c r="G69" s="200"/>
      <c r="H69" s="202"/>
      <c r="I69" s="202"/>
      <c r="J69" s="202"/>
      <c r="K69" s="202"/>
      <c r="L69" s="202"/>
      <c r="M69" s="202"/>
      <c r="N69" s="202"/>
      <c r="O69" s="202"/>
      <c r="P69" s="202"/>
      <c r="Q69" s="202"/>
      <c r="R69" s="203"/>
      <c r="S69" s="203"/>
      <c r="T69" s="204"/>
      <c r="U69" s="205"/>
      <c r="V69" s="205"/>
      <c r="W69" s="205"/>
      <c r="X69" s="205"/>
      <c r="Y69" s="205"/>
      <c r="Z69" s="206"/>
      <c r="AA69" s="207"/>
      <c r="AB69" s="205"/>
      <c r="AC69" s="205"/>
      <c r="AD69" s="205"/>
      <c r="AE69" s="205"/>
      <c r="AF69" s="205"/>
      <c r="AG69" s="205"/>
      <c r="AH69" s="205"/>
      <c r="AI69" s="205"/>
      <c r="AJ69" s="205"/>
      <c r="AK69" s="205"/>
      <c r="AL69" s="205"/>
      <c r="AM69" s="205"/>
      <c r="AN69" s="205"/>
      <c r="AO69" s="205"/>
      <c r="AP69" s="205"/>
      <c r="AQ69" s="205"/>
      <c r="AR69" s="205"/>
      <c r="AS69" s="205"/>
    </row>
    <row r="70" spans="2:45" ht="18" customHeight="1" outlineLevel="1">
      <c r="B70" s="185" t="s">
        <v>697</v>
      </c>
      <c r="C70" s="199">
        <f>'资产负债表（续）'!D43</f>
        <v>0</v>
      </c>
      <c r="D70" s="199">
        <f>'资产负债表（续）'!C43</f>
        <v>0</v>
      </c>
      <c r="E70" s="200">
        <f t="shared" si="17"/>
        <v>0</v>
      </c>
      <c r="F70" s="201">
        <f t="shared" si="5"/>
        <v>0</v>
      </c>
      <c r="G70" s="200">
        <f t="shared" si="6"/>
        <v>0</v>
      </c>
      <c r="H70" s="202"/>
      <c r="I70" s="202"/>
      <c r="J70" s="202"/>
      <c r="K70" s="202"/>
      <c r="L70" s="202"/>
      <c r="M70" s="202"/>
      <c r="N70" s="202"/>
      <c r="O70" s="202"/>
      <c r="P70" s="202"/>
      <c r="Q70" s="202"/>
      <c r="R70" s="203"/>
      <c r="S70" s="203"/>
      <c r="T70" s="204"/>
      <c r="U70" s="205"/>
      <c r="V70" s="205"/>
      <c r="W70" s="205"/>
      <c r="X70" s="205"/>
      <c r="Y70" s="205"/>
      <c r="Z70" s="206"/>
      <c r="AA70" s="207"/>
      <c r="AB70" s="205"/>
      <c r="AC70" s="205"/>
      <c r="AD70" s="205"/>
      <c r="AE70" s="205"/>
      <c r="AF70" s="205"/>
      <c r="AG70" s="205"/>
      <c r="AH70" s="205"/>
      <c r="AI70" s="205"/>
      <c r="AJ70" s="205"/>
      <c r="AK70" s="205"/>
      <c r="AL70" s="205"/>
      <c r="AM70" s="205"/>
      <c r="AN70" s="205"/>
      <c r="AO70" s="205"/>
      <c r="AP70" s="205"/>
      <c r="AQ70" s="205"/>
      <c r="AR70" s="205"/>
      <c r="AS70" s="205"/>
    </row>
    <row r="71" spans="2:45" ht="18" customHeight="1" outlineLevel="1">
      <c r="B71" s="185" t="s">
        <v>698</v>
      </c>
      <c r="C71" s="199">
        <f>'资产负债表（续）'!D47</f>
        <v>0</v>
      </c>
      <c r="D71" s="199">
        <f>'资产负债表（续）'!C47</f>
        <v>0</v>
      </c>
      <c r="E71" s="200">
        <f t="shared" si="17"/>
        <v>0</v>
      </c>
      <c r="F71" s="201">
        <f t="shared" si="5"/>
        <v>0</v>
      </c>
      <c r="G71" s="200">
        <f t="shared" si="6"/>
        <v>0</v>
      </c>
      <c r="H71" s="202"/>
      <c r="I71" s="202"/>
      <c r="J71" s="202"/>
      <c r="K71" s="202"/>
      <c r="L71" s="202"/>
      <c r="M71" s="202"/>
      <c r="N71" s="202"/>
      <c r="O71" s="202"/>
      <c r="P71" s="202"/>
      <c r="Q71" s="202"/>
      <c r="R71" s="203"/>
      <c r="S71" s="203"/>
      <c r="T71" s="204"/>
      <c r="U71" s="205"/>
      <c r="V71" s="205"/>
      <c r="W71" s="205"/>
      <c r="X71" s="205"/>
      <c r="Y71" s="205"/>
      <c r="Z71" s="206"/>
      <c r="AA71" s="207"/>
      <c r="AB71" s="205"/>
      <c r="AC71" s="205"/>
      <c r="AD71" s="205"/>
      <c r="AE71" s="205"/>
      <c r="AF71" s="205"/>
      <c r="AG71" s="205"/>
      <c r="AH71" s="205"/>
      <c r="AI71" s="205"/>
      <c r="AJ71" s="205"/>
      <c r="AK71" s="205"/>
      <c r="AL71" s="205"/>
      <c r="AM71" s="205"/>
      <c r="AN71" s="205"/>
      <c r="AO71" s="205"/>
      <c r="AP71" s="205"/>
      <c r="AQ71" s="205"/>
      <c r="AR71" s="205"/>
      <c r="AS71" s="205"/>
    </row>
    <row r="72" spans="2:45" ht="18" customHeight="1" outlineLevel="1">
      <c r="B72" s="185" t="s">
        <v>699</v>
      </c>
      <c r="C72" s="199"/>
      <c r="D72" s="199"/>
      <c r="E72" s="200">
        <f t="shared" si="17"/>
        <v>0</v>
      </c>
      <c r="F72" s="201">
        <f t="shared" si="5"/>
        <v>0</v>
      </c>
      <c r="G72" s="200">
        <f t="shared" si="6"/>
        <v>0</v>
      </c>
      <c r="H72" s="202"/>
      <c r="I72" s="202"/>
      <c r="J72" s="202"/>
      <c r="K72" s="202"/>
      <c r="L72" s="202"/>
      <c r="M72" s="202"/>
      <c r="N72" s="202"/>
      <c r="O72" s="202"/>
      <c r="P72" s="202"/>
      <c r="Q72" s="202"/>
      <c r="R72" s="203"/>
      <c r="S72" s="203"/>
      <c r="T72" s="204"/>
      <c r="U72" s="205"/>
      <c r="V72" s="205"/>
      <c r="W72" s="205"/>
      <c r="X72" s="205"/>
      <c r="Y72" s="205"/>
      <c r="Z72" s="206"/>
      <c r="AA72" s="207"/>
      <c r="AB72" s="205"/>
      <c r="AC72" s="205"/>
      <c r="AD72" s="205"/>
      <c r="AE72" s="205"/>
      <c r="AF72" s="205"/>
      <c r="AG72" s="205"/>
      <c r="AH72" s="205"/>
      <c r="AI72" s="205"/>
      <c r="AJ72" s="205"/>
      <c r="AK72" s="205"/>
      <c r="AL72" s="205"/>
      <c r="AM72" s="205"/>
      <c r="AN72" s="205"/>
      <c r="AO72" s="205"/>
      <c r="AP72" s="205"/>
      <c r="AQ72" s="205"/>
      <c r="AR72" s="205"/>
      <c r="AS72" s="205"/>
    </row>
    <row r="73" spans="2:45" ht="18" customHeight="1">
      <c r="B73" s="221" t="s">
        <v>701</v>
      </c>
      <c r="C73" s="202">
        <f>'资产负债表（续）'!D49</f>
        <v>0</v>
      </c>
      <c r="D73" s="202">
        <f>'资产负债表（续）'!C49</f>
        <v>0</v>
      </c>
      <c r="E73" s="200">
        <f t="shared" si="17"/>
        <v>0</v>
      </c>
      <c r="F73" s="201">
        <f t="shared" si="5"/>
        <v>0</v>
      </c>
      <c r="G73" s="200">
        <f t="shared" si="6"/>
        <v>0</v>
      </c>
      <c r="H73" s="222"/>
      <c r="I73" s="222"/>
      <c r="J73" s="222"/>
      <c r="K73" s="222"/>
      <c r="L73" s="222"/>
      <c r="M73" s="222"/>
      <c r="N73" s="222"/>
      <c r="O73" s="222"/>
      <c r="P73" s="222"/>
      <c r="Q73" s="222"/>
      <c r="R73" s="223"/>
      <c r="S73" s="202"/>
      <c r="T73" s="224"/>
      <c r="U73" s="225"/>
      <c r="V73" s="225"/>
      <c r="W73" s="225"/>
      <c r="X73" s="225"/>
      <c r="Y73" s="225"/>
      <c r="Z73" s="225"/>
      <c r="AA73" s="205"/>
      <c r="AB73" s="226"/>
      <c r="AC73" s="226"/>
      <c r="AD73" s="226"/>
      <c r="AE73" s="226"/>
      <c r="AF73" s="226"/>
      <c r="AG73" s="226"/>
      <c r="AH73" s="226"/>
      <c r="AI73" s="226"/>
      <c r="AJ73" s="226"/>
      <c r="AK73" s="226"/>
      <c r="AL73" s="226"/>
      <c r="AM73" s="226"/>
      <c r="AN73" s="226"/>
      <c r="AO73" s="226"/>
      <c r="AP73" s="226"/>
      <c r="AQ73" s="226"/>
      <c r="AR73" s="226"/>
      <c r="AS73" s="226"/>
    </row>
    <row r="74" spans="2:45" ht="18" customHeight="1">
      <c r="B74" s="221" t="s">
        <v>783</v>
      </c>
      <c r="C74" s="202">
        <f>'资产负债表（续）'!D50</f>
        <v>0</v>
      </c>
      <c r="D74" s="202">
        <f>'资产负债表（续）'!C50</f>
        <v>0</v>
      </c>
      <c r="E74" s="200">
        <f t="shared" si="17"/>
        <v>0</v>
      </c>
      <c r="F74" s="201">
        <f t="shared" ref="F74" si="27">E74-G74</f>
        <v>0</v>
      </c>
      <c r="G74" s="200">
        <f t="shared" ref="G74" si="28">SUM(H74:AS74)</f>
        <v>0</v>
      </c>
      <c r="H74" s="222"/>
      <c r="I74" s="222"/>
      <c r="J74" s="222"/>
      <c r="K74" s="222"/>
      <c r="L74" s="222"/>
      <c r="M74" s="222"/>
      <c r="N74" s="222"/>
      <c r="O74" s="222"/>
      <c r="P74" s="222"/>
      <c r="Q74" s="222"/>
      <c r="R74" s="223"/>
      <c r="S74" s="203"/>
      <c r="T74" s="224"/>
      <c r="U74" s="225"/>
      <c r="V74" s="225"/>
      <c r="W74" s="225"/>
      <c r="X74" s="225"/>
      <c r="Y74" s="225"/>
      <c r="Z74" s="235"/>
      <c r="AA74" s="207"/>
      <c r="AB74" s="226"/>
      <c r="AC74" s="226"/>
      <c r="AD74" s="226"/>
      <c r="AE74" s="226"/>
      <c r="AF74" s="226"/>
      <c r="AG74" s="226"/>
      <c r="AH74" s="226"/>
      <c r="AI74" s="226"/>
      <c r="AJ74" s="226"/>
      <c r="AK74" s="226"/>
      <c r="AL74" s="226"/>
      <c r="AM74" s="226"/>
      <c r="AN74" s="226"/>
      <c r="AO74" s="226"/>
      <c r="AP74" s="226"/>
      <c r="AQ74" s="226"/>
      <c r="AR74" s="226"/>
      <c r="AS74" s="226"/>
    </row>
    <row r="75" spans="2:45" ht="18" customHeight="1" outlineLevel="1">
      <c r="B75" s="185" t="s">
        <v>700</v>
      </c>
      <c r="C75" s="199">
        <f>'资产负债表（续）'!D51</f>
        <v>0</v>
      </c>
      <c r="D75" s="199">
        <f>'资产负债表（续）'!C51</f>
        <v>0</v>
      </c>
      <c r="E75" s="200">
        <f>D75-C75</f>
        <v>0</v>
      </c>
      <c r="F75" s="201">
        <f>E75-G75</f>
        <v>0</v>
      </c>
      <c r="G75" s="200">
        <f>SUM(H75:AS75)</f>
        <v>0</v>
      </c>
      <c r="H75" s="202"/>
      <c r="I75" s="202"/>
      <c r="J75" s="202"/>
      <c r="K75" s="202"/>
      <c r="L75" s="202"/>
      <c r="M75" s="202"/>
      <c r="N75" s="202"/>
      <c r="O75" s="202"/>
      <c r="P75" s="202"/>
      <c r="Q75" s="202"/>
      <c r="R75" s="203"/>
      <c r="S75" s="203"/>
      <c r="T75" s="204"/>
      <c r="U75" s="205"/>
      <c r="V75" s="205"/>
      <c r="W75" s="205"/>
      <c r="X75" s="205"/>
      <c r="Y75" s="205"/>
      <c r="Z75" s="206"/>
      <c r="AA75" s="207"/>
      <c r="AB75" s="205"/>
      <c r="AC75" s="205"/>
      <c r="AD75" s="205"/>
      <c r="AE75" s="205"/>
      <c r="AF75" s="205"/>
      <c r="AG75" s="205"/>
      <c r="AH75" s="205"/>
      <c r="AI75" s="205"/>
      <c r="AJ75" s="205"/>
      <c r="AK75" s="205"/>
      <c r="AL75" s="205"/>
      <c r="AM75" s="205"/>
      <c r="AN75" s="205"/>
      <c r="AO75" s="205"/>
      <c r="AP75" s="205"/>
      <c r="AQ75" s="205"/>
      <c r="AR75" s="205"/>
      <c r="AS75" s="205"/>
    </row>
    <row r="76" spans="2:45" ht="18" customHeight="1" outlineLevel="1" thickBot="1">
      <c r="B76" s="185" t="s">
        <v>702</v>
      </c>
      <c r="C76" s="199">
        <f>'资产负债表（续）'!D53</f>
        <v>0</v>
      </c>
      <c r="D76" s="199">
        <f>'资产负债表（续）'!C53</f>
        <v>0</v>
      </c>
      <c r="E76" s="227">
        <f>D76-C76-F101</f>
        <v>0</v>
      </c>
      <c r="F76" s="201">
        <f>E76-G76</f>
        <v>0</v>
      </c>
      <c r="G76" s="200">
        <f>SUM(H76:AS76)</f>
        <v>0</v>
      </c>
      <c r="H76" s="202"/>
      <c r="I76" s="202"/>
      <c r="J76" s="202"/>
      <c r="K76" s="202"/>
      <c r="L76" s="202"/>
      <c r="M76" s="202"/>
      <c r="N76" s="202"/>
      <c r="O76" s="202"/>
      <c r="P76" s="202"/>
      <c r="Q76" s="202"/>
      <c r="R76" s="203"/>
      <c r="S76" s="203"/>
      <c r="T76" s="228"/>
      <c r="U76" s="229"/>
      <c r="V76" s="229"/>
      <c r="W76" s="229"/>
      <c r="X76" s="229"/>
      <c r="Y76" s="229"/>
      <c r="Z76" s="230"/>
      <c r="AA76" s="207"/>
      <c r="AB76" s="205"/>
      <c r="AC76" s="205"/>
      <c r="AD76" s="205"/>
      <c r="AE76" s="205"/>
      <c r="AF76" s="205"/>
      <c r="AG76" s="205"/>
      <c r="AH76" s="205"/>
      <c r="AI76" s="205"/>
      <c r="AJ76" s="205"/>
      <c r="AK76" s="205"/>
      <c r="AL76" s="205"/>
      <c r="AM76" s="205"/>
      <c r="AN76" s="205"/>
      <c r="AO76" s="205"/>
      <c r="AP76" s="205"/>
      <c r="AQ76" s="205"/>
      <c r="AR76" s="205"/>
      <c r="AS76" s="205"/>
    </row>
    <row r="77" spans="2:45" ht="18" customHeight="1" thickTop="1">
      <c r="B77" s="221"/>
      <c r="C77" s="202"/>
      <c r="D77" s="202"/>
      <c r="E77" s="202"/>
      <c r="F77" s="201"/>
      <c r="G77" s="231"/>
      <c r="H77" s="232"/>
      <c r="I77" s="232"/>
      <c r="J77" s="232"/>
      <c r="K77" s="233"/>
      <c r="L77" s="233"/>
      <c r="M77" s="233"/>
      <c r="N77" s="233"/>
      <c r="O77" s="233"/>
      <c r="P77" s="233"/>
      <c r="Q77" s="234"/>
      <c r="R77" s="234"/>
      <c r="S77" s="203"/>
      <c r="T77" s="224"/>
      <c r="U77" s="225"/>
      <c r="V77" s="225"/>
      <c r="W77" s="225"/>
      <c r="X77" s="225"/>
      <c r="Y77" s="225"/>
      <c r="Z77" s="235"/>
      <c r="AA77" s="236"/>
      <c r="AB77" s="224"/>
      <c r="AC77" s="225"/>
      <c r="AD77" s="225"/>
      <c r="AE77" s="225"/>
      <c r="AF77" s="225"/>
      <c r="AG77" s="225"/>
      <c r="AH77" s="225"/>
      <c r="AI77" s="225"/>
      <c r="AJ77" s="225"/>
      <c r="AK77" s="225"/>
      <c r="AL77" s="225"/>
      <c r="AM77" s="225"/>
      <c r="AN77" s="225"/>
      <c r="AO77" s="225"/>
      <c r="AP77" s="225"/>
      <c r="AQ77" s="225"/>
      <c r="AR77" s="225"/>
      <c r="AS77" s="235"/>
    </row>
    <row r="78" spans="2:45" s="219" customFormat="1" ht="18" customHeight="1" thickBot="1">
      <c r="B78" s="237" t="s">
        <v>703</v>
      </c>
      <c r="C78" s="213">
        <f>SUM(C46:C77)</f>
        <v>0</v>
      </c>
      <c r="D78" s="213">
        <f>SUM(D46:D77)</f>
        <v>0</v>
      </c>
      <c r="E78" s="213"/>
      <c r="F78" s="211"/>
      <c r="G78" s="238"/>
      <c r="H78" s="239"/>
      <c r="I78" s="239"/>
      <c r="J78" s="239"/>
      <c r="K78" s="240"/>
      <c r="L78" s="240"/>
      <c r="M78" s="240"/>
      <c r="N78" s="240"/>
      <c r="O78" s="240"/>
      <c r="P78" s="240"/>
      <c r="Q78" s="241"/>
      <c r="R78" s="241"/>
      <c r="S78" s="214"/>
      <c r="T78" s="242"/>
      <c r="U78" s="243"/>
      <c r="V78" s="243"/>
      <c r="W78" s="243"/>
      <c r="X78" s="243"/>
      <c r="Y78" s="243"/>
      <c r="Z78" s="244"/>
      <c r="AA78" s="245"/>
      <c r="AB78" s="242"/>
      <c r="AC78" s="243"/>
      <c r="AD78" s="243"/>
      <c r="AE78" s="243"/>
      <c r="AF78" s="243"/>
      <c r="AG78" s="243"/>
      <c r="AH78" s="243"/>
      <c r="AI78" s="243"/>
      <c r="AJ78" s="243"/>
      <c r="AK78" s="243"/>
      <c r="AL78" s="243"/>
      <c r="AM78" s="243"/>
      <c r="AN78" s="243"/>
      <c r="AO78" s="243"/>
      <c r="AP78" s="243"/>
      <c r="AQ78" s="243"/>
      <c r="AR78" s="243"/>
      <c r="AS78" s="244"/>
    </row>
    <row r="79" spans="2:45" ht="18" customHeight="1" thickTop="1">
      <c r="B79" s="183" t="s">
        <v>704</v>
      </c>
      <c r="C79" s="202"/>
      <c r="D79" s="202"/>
      <c r="E79" s="202"/>
      <c r="F79" s="201">
        <f t="shared" si="5"/>
        <v>0</v>
      </c>
      <c r="G79" s="231"/>
      <c r="H79" s="246"/>
      <c r="I79" s="247"/>
      <c r="J79" s="247"/>
      <c r="K79" s="248"/>
      <c r="L79" s="248"/>
      <c r="M79" s="248"/>
      <c r="N79" s="248"/>
      <c r="O79" s="248"/>
      <c r="P79" s="248"/>
      <c r="Q79" s="249"/>
      <c r="R79" s="249"/>
      <c r="S79" s="203"/>
      <c r="T79" s="250"/>
      <c r="U79" s="251"/>
      <c r="V79" s="251"/>
      <c r="W79" s="251"/>
      <c r="X79" s="251"/>
      <c r="Y79" s="251"/>
      <c r="Z79" s="252"/>
      <c r="AA79" s="236"/>
      <c r="AB79" s="253"/>
      <c r="AC79" s="254"/>
      <c r="AD79" s="254"/>
      <c r="AE79" s="254"/>
      <c r="AF79" s="254"/>
      <c r="AG79" s="254"/>
      <c r="AH79" s="254"/>
      <c r="AI79" s="254"/>
      <c r="AJ79" s="254"/>
      <c r="AK79" s="254"/>
      <c r="AL79" s="254"/>
      <c r="AM79" s="254"/>
      <c r="AN79" s="254"/>
      <c r="AO79" s="254"/>
      <c r="AP79" s="254"/>
      <c r="AQ79" s="254"/>
      <c r="AR79" s="254"/>
      <c r="AS79" s="255"/>
    </row>
    <row r="80" spans="2:45" ht="18" customHeight="1" outlineLevel="1">
      <c r="B80" s="256" t="s">
        <v>483</v>
      </c>
      <c r="C80" s="202"/>
      <c r="D80" s="202"/>
      <c r="E80" s="205">
        <f>利润表!C6</f>
        <v>0</v>
      </c>
      <c r="F80" s="201">
        <f t="shared" si="5"/>
        <v>0</v>
      </c>
      <c r="G80" s="231">
        <f t="shared" si="6"/>
        <v>0</v>
      </c>
      <c r="H80" s="257"/>
      <c r="I80" s="258"/>
      <c r="J80" s="258"/>
      <c r="K80" s="202"/>
      <c r="L80" s="202"/>
      <c r="M80" s="202"/>
      <c r="N80" s="202"/>
      <c r="O80" s="202"/>
      <c r="P80" s="202"/>
      <c r="Q80" s="203"/>
      <c r="R80" s="203"/>
      <c r="S80" s="203"/>
      <c r="T80" s="259"/>
      <c r="U80" s="205"/>
      <c r="V80" s="205"/>
      <c r="W80" s="205"/>
      <c r="X80" s="205"/>
      <c r="Y80" s="205"/>
      <c r="Z80" s="260"/>
      <c r="AA80" s="236"/>
      <c r="AB80" s="261"/>
      <c r="AC80" s="205"/>
      <c r="AD80" s="205"/>
      <c r="AE80" s="205"/>
      <c r="AF80" s="205"/>
      <c r="AG80" s="205"/>
      <c r="AH80" s="205"/>
      <c r="AI80" s="205"/>
      <c r="AJ80" s="205"/>
      <c r="AK80" s="205"/>
      <c r="AL80" s="205"/>
      <c r="AM80" s="205"/>
      <c r="AN80" s="205"/>
      <c r="AO80" s="205"/>
      <c r="AP80" s="205"/>
      <c r="AQ80" s="205"/>
      <c r="AR80" s="205"/>
      <c r="AS80" s="262"/>
    </row>
    <row r="81" spans="2:45" ht="18" customHeight="1" outlineLevel="1">
      <c r="B81" s="256" t="s">
        <v>705</v>
      </c>
      <c r="C81" s="202"/>
      <c r="D81" s="202"/>
      <c r="E81" s="205">
        <f>-利润表!C11</f>
        <v>0</v>
      </c>
      <c r="F81" s="201">
        <f t="shared" si="5"/>
        <v>0</v>
      </c>
      <c r="G81" s="231">
        <f t="shared" si="6"/>
        <v>0</v>
      </c>
      <c r="H81" s="257"/>
      <c r="I81" s="258"/>
      <c r="J81" s="258"/>
      <c r="K81" s="202"/>
      <c r="L81" s="202"/>
      <c r="M81" s="202"/>
      <c r="N81" s="202"/>
      <c r="O81" s="202"/>
      <c r="P81" s="202"/>
      <c r="Q81" s="203"/>
      <c r="R81" s="203"/>
      <c r="S81" s="203"/>
      <c r="T81" s="259"/>
      <c r="U81" s="205"/>
      <c r="V81" s="205"/>
      <c r="W81" s="205"/>
      <c r="X81" s="205"/>
      <c r="Y81" s="205"/>
      <c r="Z81" s="260"/>
      <c r="AA81" s="236"/>
      <c r="AB81" s="261"/>
      <c r="AC81" s="205"/>
      <c r="AD81" s="205"/>
      <c r="AE81" s="205"/>
      <c r="AF81" s="205"/>
      <c r="AG81" s="205"/>
      <c r="AH81" s="205"/>
      <c r="AI81" s="205"/>
      <c r="AJ81" s="205"/>
      <c r="AK81" s="205"/>
      <c r="AL81" s="205"/>
      <c r="AM81" s="205"/>
      <c r="AN81" s="205"/>
      <c r="AO81" s="205"/>
      <c r="AP81" s="205"/>
      <c r="AQ81" s="205"/>
      <c r="AR81" s="205"/>
      <c r="AS81" s="262"/>
    </row>
    <row r="82" spans="2:45" ht="18" customHeight="1" outlineLevel="1">
      <c r="B82" s="256" t="s">
        <v>906</v>
      </c>
      <c r="C82" s="202"/>
      <c r="D82" s="202"/>
      <c r="E82" s="205">
        <f>-利润表!C19</f>
        <v>0</v>
      </c>
      <c r="F82" s="201">
        <f t="shared" si="5"/>
        <v>0</v>
      </c>
      <c r="G82" s="231">
        <f t="shared" si="6"/>
        <v>0</v>
      </c>
      <c r="H82" s="257"/>
      <c r="I82" s="258"/>
      <c r="J82" s="258"/>
      <c r="K82" s="202"/>
      <c r="L82" s="202"/>
      <c r="M82" s="202"/>
      <c r="N82" s="202"/>
      <c r="O82" s="202"/>
      <c r="P82" s="202"/>
      <c r="Q82" s="203"/>
      <c r="R82" s="203"/>
      <c r="S82" s="203"/>
      <c r="T82" s="259"/>
      <c r="U82" s="205"/>
      <c r="V82" s="205"/>
      <c r="W82" s="205"/>
      <c r="X82" s="205"/>
      <c r="Y82" s="205"/>
      <c r="Z82" s="260"/>
      <c r="AA82" s="236"/>
      <c r="AB82" s="261"/>
      <c r="AC82" s="205"/>
      <c r="AD82" s="205"/>
      <c r="AE82" s="205"/>
      <c r="AF82" s="205"/>
      <c r="AG82" s="205"/>
      <c r="AH82" s="205"/>
      <c r="AI82" s="205"/>
      <c r="AJ82" s="205"/>
      <c r="AK82" s="205"/>
      <c r="AL82" s="205"/>
      <c r="AM82" s="205"/>
      <c r="AN82" s="205"/>
      <c r="AO82" s="205"/>
      <c r="AP82" s="205"/>
      <c r="AQ82" s="205"/>
      <c r="AR82" s="205"/>
      <c r="AS82" s="262"/>
    </row>
    <row r="83" spans="2:45" ht="18" customHeight="1" outlineLevel="1">
      <c r="B83" s="256" t="s">
        <v>706</v>
      </c>
      <c r="C83" s="202"/>
      <c r="D83" s="202"/>
      <c r="E83" s="205">
        <f>-利润表!C20</f>
        <v>0</v>
      </c>
      <c r="F83" s="201">
        <f t="shared" si="5"/>
        <v>0</v>
      </c>
      <c r="G83" s="231">
        <f>SUM(H83:AS83)</f>
        <v>0</v>
      </c>
      <c r="H83" s="257"/>
      <c r="I83" s="258"/>
      <c r="J83" s="258"/>
      <c r="K83" s="202"/>
      <c r="L83" s="202"/>
      <c r="M83" s="202"/>
      <c r="N83" s="202"/>
      <c r="O83" s="202"/>
      <c r="P83" s="202"/>
      <c r="Q83" s="203"/>
      <c r="R83" s="203"/>
      <c r="S83" s="203"/>
      <c r="T83" s="259"/>
      <c r="U83" s="205"/>
      <c r="V83" s="205"/>
      <c r="W83" s="205"/>
      <c r="X83" s="205"/>
      <c r="Y83" s="205"/>
      <c r="Z83" s="260"/>
      <c r="AA83" s="236"/>
      <c r="AB83" s="261"/>
      <c r="AC83" s="205"/>
      <c r="AD83" s="205"/>
      <c r="AE83" s="205"/>
      <c r="AF83" s="205"/>
      <c r="AG83" s="205"/>
      <c r="AH83" s="205"/>
      <c r="AI83" s="205"/>
      <c r="AJ83" s="205"/>
      <c r="AK83" s="205"/>
      <c r="AL83" s="205"/>
      <c r="AM83" s="205"/>
      <c r="AN83" s="205"/>
      <c r="AO83" s="205"/>
      <c r="AP83" s="205"/>
      <c r="AQ83" s="205"/>
      <c r="AR83" s="205"/>
      <c r="AS83" s="262"/>
    </row>
    <row r="84" spans="2:45" ht="18" customHeight="1" outlineLevel="1">
      <c r="B84" s="256" t="s">
        <v>707</v>
      </c>
      <c r="C84" s="202"/>
      <c r="D84" s="202"/>
      <c r="E84" s="200">
        <f>-利润表!C21</f>
        <v>0</v>
      </c>
      <c r="F84" s="201">
        <f t="shared" ref="F84:F96" si="29">E84-G84</f>
        <v>0</v>
      </c>
      <c r="G84" s="231">
        <f>SUM(H84:AS84)</f>
        <v>0</v>
      </c>
      <c r="H84" s="257"/>
      <c r="I84" s="258"/>
      <c r="J84" s="258"/>
      <c r="K84" s="202"/>
      <c r="L84" s="202"/>
      <c r="M84" s="202"/>
      <c r="N84" s="202"/>
      <c r="O84" s="263"/>
      <c r="P84" s="263"/>
      <c r="Q84" s="203"/>
      <c r="R84" s="203"/>
      <c r="S84" s="203"/>
      <c r="T84" s="259"/>
      <c r="U84" s="205"/>
      <c r="V84" s="205"/>
      <c r="W84" s="205"/>
      <c r="X84" s="205"/>
      <c r="Y84" s="205"/>
      <c r="Z84" s="260"/>
      <c r="AA84" s="236"/>
      <c r="AB84" s="261"/>
      <c r="AC84" s="205"/>
      <c r="AD84" s="205"/>
      <c r="AE84" s="205"/>
      <c r="AF84" s="205"/>
      <c r="AG84" s="205"/>
      <c r="AH84" s="205"/>
      <c r="AI84" s="205"/>
      <c r="AJ84" s="205"/>
      <c r="AK84" s="205"/>
      <c r="AL84" s="205"/>
      <c r="AM84" s="205"/>
      <c r="AN84" s="205"/>
      <c r="AO84" s="205"/>
      <c r="AP84" s="205"/>
      <c r="AQ84" s="205"/>
      <c r="AR84" s="205"/>
      <c r="AS84" s="262"/>
    </row>
    <row r="85" spans="2:45" ht="18" customHeight="1" outlineLevel="1">
      <c r="B85" s="256" t="s">
        <v>778</v>
      </c>
      <c r="C85" s="202"/>
      <c r="D85" s="202"/>
      <c r="E85" s="200">
        <f>-利润表!C22</f>
        <v>0</v>
      </c>
      <c r="F85" s="201">
        <f t="shared" si="29"/>
        <v>0</v>
      </c>
      <c r="G85" s="231">
        <f>SUM(H85:AS85)</f>
        <v>0</v>
      </c>
      <c r="H85" s="257"/>
      <c r="I85" s="258"/>
      <c r="J85" s="258"/>
      <c r="K85" s="202"/>
      <c r="L85" s="202"/>
      <c r="M85" s="202"/>
      <c r="N85" s="202"/>
      <c r="O85" s="263"/>
      <c r="P85" s="263"/>
      <c r="Q85" s="203"/>
      <c r="R85" s="203"/>
      <c r="S85" s="203"/>
      <c r="T85" s="259"/>
      <c r="U85" s="205"/>
      <c r="V85" s="205"/>
      <c r="W85" s="205"/>
      <c r="X85" s="205"/>
      <c r="Y85" s="205"/>
      <c r="Z85" s="260"/>
      <c r="AA85" s="236"/>
      <c r="AB85" s="261"/>
      <c r="AC85" s="205"/>
      <c r="AD85" s="205"/>
      <c r="AE85" s="205"/>
      <c r="AF85" s="205"/>
      <c r="AG85" s="205"/>
      <c r="AH85" s="205"/>
      <c r="AI85" s="205"/>
      <c r="AJ85" s="205"/>
      <c r="AK85" s="205"/>
      <c r="AL85" s="205"/>
      <c r="AM85" s="205"/>
      <c r="AN85" s="205"/>
      <c r="AO85" s="205"/>
      <c r="AP85" s="205"/>
      <c r="AQ85" s="205"/>
      <c r="AR85" s="205"/>
      <c r="AS85" s="262"/>
    </row>
    <row r="86" spans="2:45" ht="18" customHeight="1" outlineLevel="1">
      <c r="B86" s="256" t="s">
        <v>708</v>
      </c>
      <c r="C86" s="202"/>
      <c r="D86" s="202"/>
      <c r="E86" s="200">
        <f>-利润表!C23</f>
        <v>0</v>
      </c>
      <c r="F86" s="201">
        <f t="shared" si="29"/>
        <v>0</v>
      </c>
      <c r="G86" s="231">
        <f t="shared" ref="G86:G96" si="30">SUM(H86:AS86)</f>
        <v>0</v>
      </c>
      <c r="H86" s="257"/>
      <c r="I86" s="258"/>
      <c r="J86" s="258"/>
      <c r="K86" s="202"/>
      <c r="L86" s="202"/>
      <c r="M86" s="202"/>
      <c r="N86" s="202"/>
      <c r="O86" s="202"/>
      <c r="P86" s="202"/>
      <c r="Q86" s="203"/>
      <c r="R86" s="203"/>
      <c r="S86" s="203"/>
      <c r="T86" s="259"/>
      <c r="U86" s="205"/>
      <c r="V86" s="205"/>
      <c r="W86" s="205"/>
      <c r="X86" s="205"/>
      <c r="Y86" s="205"/>
      <c r="Z86" s="260"/>
      <c r="AA86" s="236"/>
      <c r="AB86" s="261"/>
      <c r="AC86" s="205"/>
      <c r="AD86" s="205"/>
      <c r="AE86" s="205"/>
      <c r="AF86" s="205"/>
      <c r="AG86" s="205"/>
      <c r="AH86" s="205"/>
      <c r="AI86" s="205"/>
      <c r="AJ86" s="205"/>
      <c r="AK86" s="205"/>
      <c r="AL86" s="205"/>
      <c r="AM86" s="205"/>
      <c r="AN86" s="205"/>
      <c r="AO86" s="205"/>
      <c r="AP86" s="205"/>
      <c r="AQ86" s="205"/>
      <c r="AR86" s="205"/>
      <c r="AS86" s="262"/>
    </row>
    <row r="87" spans="2:45" ht="18" customHeight="1" outlineLevel="1">
      <c r="B87" s="256" t="s">
        <v>780</v>
      </c>
      <c r="C87" s="202"/>
      <c r="D87" s="202"/>
      <c r="E87" s="200">
        <f>利润表!C26</f>
        <v>0</v>
      </c>
      <c r="F87" s="201">
        <f>E87-G87</f>
        <v>0</v>
      </c>
      <c r="G87" s="231">
        <f t="shared" si="30"/>
        <v>0</v>
      </c>
      <c r="H87" s="257"/>
      <c r="I87" s="258"/>
      <c r="J87" s="258"/>
      <c r="K87" s="202"/>
      <c r="L87" s="202"/>
      <c r="M87" s="202"/>
      <c r="N87" s="202"/>
      <c r="O87" s="202"/>
      <c r="P87" s="202"/>
      <c r="Q87" s="203"/>
      <c r="R87" s="203"/>
      <c r="S87" s="203"/>
      <c r="T87" s="259"/>
      <c r="U87" s="205"/>
      <c r="V87" s="205"/>
      <c r="W87" s="205"/>
      <c r="X87" s="205"/>
      <c r="Y87" s="205"/>
      <c r="Z87" s="260"/>
      <c r="AA87" s="236"/>
      <c r="AB87" s="261"/>
      <c r="AC87" s="205"/>
      <c r="AD87" s="205"/>
      <c r="AE87" s="205"/>
      <c r="AF87" s="205"/>
      <c r="AG87" s="205"/>
      <c r="AH87" s="205"/>
      <c r="AI87" s="205"/>
      <c r="AJ87" s="205"/>
      <c r="AK87" s="205"/>
      <c r="AL87" s="205"/>
      <c r="AM87" s="205"/>
      <c r="AN87" s="205"/>
      <c r="AO87" s="205"/>
      <c r="AP87" s="205"/>
      <c r="AQ87" s="205"/>
      <c r="AR87" s="205"/>
      <c r="AS87" s="262"/>
    </row>
    <row r="88" spans="2:45" ht="18" customHeight="1" outlineLevel="1">
      <c r="B88" s="256" t="s">
        <v>710</v>
      </c>
      <c r="C88" s="202"/>
      <c r="D88" s="202"/>
      <c r="E88" s="202">
        <f>利润表!C27</f>
        <v>0</v>
      </c>
      <c r="F88" s="201">
        <f>E88-G88</f>
        <v>0</v>
      </c>
      <c r="G88" s="231">
        <f>SUM(H88:AS88)</f>
        <v>0</v>
      </c>
      <c r="H88" s="257"/>
      <c r="I88" s="258"/>
      <c r="J88" s="258"/>
      <c r="K88" s="202"/>
      <c r="L88" s="202"/>
      <c r="M88" s="202"/>
      <c r="N88" s="202"/>
      <c r="O88" s="202"/>
      <c r="P88" s="202"/>
      <c r="Q88" s="203"/>
      <c r="R88" s="203"/>
      <c r="S88" s="203"/>
      <c r="T88" s="259"/>
      <c r="U88" s="205"/>
      <c r="V88" s="205"/>
      <c r="W88" s="205"/>
      <c r="X88" s="205"/>
      <c r="Y88" s="205"/>
      <c r="Z88" s="260"/>
      <c r="AA88" s="236"/>
      <c r="AB88" s="261"/>
      <c r="AC88" s="205"/>
      <c r="AD88" s="205"/>
      <c r="AE88" s="205"/>
      <c r="AF88" s="205"/>
      <c r="AG88" s="205"/>
      <c r="AH88" s="205"/>
      <c r="AI88" s="205"/>
      <c r="AJ88" s="205"/>
      <c r="AK88" s="205"/>
      <c r="AL88" s="205"/>
      <c r="AM88" s="205"/>
      <c r="AN88" s="205"/>
      <c r="AO88" s="205"/>
      <c r="AP88" s="205"/>
      <c r="AQ88" s="205"/>
      <c r="AR88" s="205"/>
      <c r="AS88" s="262"/>
    </row>
    <row r="89" spans="2:45" ht="18" customHeight="1" outlineLevel="1">
      <c r="B89" s="256" t="s">
        <v>709</v>
      </c>
      <c r="C89" s="202"/>
      <c r="D89" s="202"/>
      <c r="E89" s="202">
        <f>利润表!C31</f>
        <v>0</v>
      </c>
      <c r="F89" s="201">
        <f>E89-G89</f>
        <v>0</v>
      </c>
      <c r="G89" s="231">
        <f>SUM(H89:AS89)</f>
        <v>0</v>
      </c>
      <c r="H89" s="257"/>
      <c r="I89" s="258"/>
      <c r="J89" s="258"/>
      <c r="K89" s="202"/>
      <c r="L89" s="202"/>
      <c r="M89" s="202"/>
      <c r="N89" s="202"/>
      <c r="O89" s="202"/>
      <c r="P89" s="202"/>
      <c r="Q89" s="203"/>
      <c r="R89" s="203"/>
      <c r="S89" s="203"/>
      <c r="T89" s="259"/>
      <c r="U89" s="205"/>
      <c r="V89" s="205"/>
      <c r="W89" s="205"/>
      <c r="X89" s="205"/>
      <c r="Y89" s="205"/>
      <c r="Z89" s="260"/>
      <c r="AA89" s="236"/>
      <c r="AB89" s="261"/>
      <c r="AC89" s="205"/>
      <c r="AD89" s="205"/>
      <c r="AE89" s="205"/>
      <c r="AF89" s="205"/>
      <c r="AG89" s="205"/>
      <c r="AH89" s="205"/>
      <c r="AI89" s="205"/>
      <c r="AJ89" s="205"/>
      <c r="AK89" s="205"/>
      <c r="AL89" s="205"/>
      <c r="AM89" s="205"/>
      <c r="AN89" s="205"/>
      <c r="AO89" s="205"/>
      <c r="AP89" s="205"/>
      <c r="AQ89" s="205"/>
      <c r="AR89" s="205"/>
      <c r="AS89" s="262"/>
    </row>
    <row r="90" spans="2:45" ht="18" customHeight="1" outlineLevel="1">
      <c r="B90" s="256" t="s">
        <v>899</v>
      </c>
      <c r="C90" s="202"/>
      <c r="D90" s="202"/>
      <c r="E90" s="202">
        <f>利润表!C32</f>
        <v>0</v>
      </c>
      <c r="F90" s="201">
        <f>E90-G90</f>
        <v>0</v>
      </c>
      <c r="G90" s="231">
        <f>SUM(H90:AS90)</f>
        <v>0</v>
      </c>
      <c r="H90" s="257"/>
      <c r="I90" s="258"/>
      <c r="J90" s="258"/>
      <c r="K90" s="202"/>
      <c r="L90" s="202"/>
      <c r="M90" s="202"/>
      <c r="N90" s="202"/>
      <c r="O90" s="202"/>
      <c r="P90" s="202"/>
      <c r="Q90" s="203"/>
      <c r="R90" s="203"/>
      <c r="S90" s="203"/>
      <c r="T90" s="259"/>
      <c r="U90" s="205"/>
      <c r="V90" s="205"/>
      <c r="W90" s="205"/>
      <c r="X90" s="205"/>
      <c r="Y90" s="205"/>
      <c r="Z90" s="260"/>
      <c r="AA90" s="236"/>
      <c r="AB90" s="261"/>
      <c r="AC90" s="205"/>
      <c r="AD90" s="205"/>
      <c r="AE90" s="205"/>
      <c r="AF90" s="205"/>
      <c r="AG90" s="205"/>
      <c r="AH90" s="205"/>
      <c r="AI90" s="205"/>
      <c r="AJ90" s="205"/>
      <c r="AK90" s="205"/>
      <c r="AL90" s="205"/>
      <c r="AM90" s="205"/>
      <c r="AN90" s="205"/>
      <c r="AO90" s="205"/>
      <c r="AP90" s="205"/>
      <c r="AQ90" s="205"/>
      <c r="AR90" s="205"/>
      <c r="AS90" s="262"/>
    </row>
    <row r="91" spans="2:45" ht="18" customHeight="1" outlineLevel="1">
      <c r="B91" s="264" t="s">
        <v>898</v>
      </c>
      <c r="C91" s="202"/>
      <c r="D91" s="202"/>
      <c r="E91" s="202">
        <f>利润表!C33</f>
        <v>0</v>
      </c>
      <c r="F91" s="201">
        <f t="shared" si="29"/>
        <v>0</v>
      </c>
      <c r="G91" s="231">
        <f t="shared" si="30"/>
        <v>0</v>
      </c>
      <c r="H91" s="257"/>
      <c r="I91" s="258"/>
      <c r="J91" s="258"/>
      <c r="K91" s="202"/>
      <c r="L91" s="202"/>
      <c r="M91" s="202"/>
      <c r="N91" s="202"/>
      <c r="O91" s="202"/>
      <c r="P91" s="202"/>
      <c r="Q91" s="203"/>
      <c r="R91" s="203"/>
      <c r="S91" s="203"/>
      <c r="T91" s="259"/>
      <c r="U91" s="205"/>
      <c r="V91" s="205"/>
      <c r="W91" s="205"/>
      <c r="X91" s="205"/>
      <c r="Y91" s="205"/>
      <c r="Z91" s="260"/>
      <c r="AA91" s="236"/>
      <c r="AB91" s="261"/>
      <c r="AC91" s="205"/>
      <c r="AD91" s="205"/>
      <c r="AE91" s="205"/>
      <c r="AF91" s="205"/>
      <c r="AG91" s="205"/>
      <c r="AH91" s="205"/>
      <c r="AI91" s="205"/>
      <c r="AJ91" s="205"/>
      <c r="AK91" s="205"/>
      <c r="AL91" s="205"/>
      <c r="AM91" s="205"/>
      <c r="AN91" s="205"/>
      <c r="AO91" s="205"/>
      <c r="AP91" s="205"/>
      <c r="AQ91" s="205"/>
      <c r="AR91" s="205"/>
      <c r="AS91" s="262"/>
    </row>
    <row r="92" spans="2:45" ht="18" customHeight="1" outlineLevel="1">
      <c r="B92" s="256" t="s">
        <v>781</v>
      </c>
      <c r="C92" s="202"/>
      <c r="D92" s="202"/>
      <c r="E92" s="202">
        <f>利润表!C34</f>
        <v>0</v>
      </c>
      <c r="F92" s="201">
        <f>E92-G92</f>
        <v>0</v>
      </c>
      <c r="G92" s="231">
        <f>SUM(H92:AS92)</f>
        <v>0</v>
      </c>
      <c r="H92" s="257"/>
      <c r="I92" s="258"/>
      <c r="J92" s="258"/>
      <c r="K92" s="202"/>
      <c r="L92" s="202"/>
      <c r="M92" s="202"/>
      <c r="N92" s="202"/>
      <c r="O92" s="202"/>
      <c r="P92" s="202"/>
      <c r="Q92" s="203"/>
      <c r="R92" s="203"/>
      <c r="S92" s="203"/>
      <c r="T92" s="259"/>
      <c r="U92" s="205"/>
      <c r="V92" s="205"/>
      <c r="W92" s="205"/>
      <c r="X92" s="205"/>
      <c r="Y92" s="205"/>
      <c r="Z92" s="260"/>
      <c r="AA92" s="236"/>
      <c r="AB92" s="261"/>
      <c r="AC92" s="205"/>
      <c r="AD92" s="205"/>
      <c r="AE92" s="205"/>
      <c r="AF92" s="205"/>
      <c r="AG92" s="205"/>
      <c r="AH92" s="205"/>
      <c r="AI92" s="205"/>
      <c r="AJ92" s="205"/>
      <c r="AK92" s="205"/>
      <c r="AL92" s="205"/>
      <c r="AM92" s="205"/>
      <c r="AN92" s="205"/>
      <c r="AO92" s="205"/>
      <c r="AP92" s="205"/>
      <c r="AQ92" s="205"/>
      <c r="AR92" s="205"/>
      <c r="AS92" s="262"/>
    </row>
    <row r="93" spans="2:45" ht="18" customHeight="1" outlineLevel="1">
      <c r="B93" s="256" t="s">
        <v>711</v>
      </c>
      <c r="C93" s="202"/>
      <c r="D93" s="202"/>
      <c r="E93" s="202">
        <f>利润表!C36</f>
        <v>0</v>
      </c>
      <c r="F93" s="201">
        <f t="shared" si="29"/>
        <v>0</v>
      </c>
      <c r="G93" s="231">
        <f t="shared" si="30"/>
        <v>0</v>
      </c>
      <c r="H93" s="257"/>
      <c r="I93" s="258"/>
      <c r="J93" s="258"/>
      <c r="K93" s="202"/>
      <c r="L93" s="202"/>
      <c r="M93" s="202"/>
      <c r="N93" s="202"/>
      <c r="O93" s="202"/>
      <c r="P93" s="202"/>
      <c r="Q93" s="203"/>
      <c r="R93" s="203"/>
      <c r="S93" s="203"/>
      <c r="T93" s="259"/>
      <c r="U93" s="205"/>
      <c r="V93" s="205"/>
      <c r="W93" s="205"/>
      <c r="X93" s="205"/>
      <c r="Y93" s="205"/>
      <c r="Z93" s="260"/>
      <c r="AA93" s="236"/>
      <c r="AB93" s="261"/>
      <c r="AC93" s="205"/>
      <c r="AD93" s="205"/>
      <c r="AE93" s="205"/>
      <c r="AF93" s="205"/>
      <c r="AG93" s="205"/>
      <c r="AH93" s="205"/>
      <c r="AI93" s="205"/>
      <c r="AJ93" s="205"/>
      <c r="AK93" s="205"/>
      <c r="AL93" s="205"/>
      <c r="AM93" s="205"/>
      <c r="AN93" s="205"/>
      <c r="AO93" s="205"/>
      <c r="AP93" s="205"/>
      <c r="AQ93" s="205"/>
      <c r="AR93" s="205"/>
      <c r="AS93" s="262"/>
    </row>
    <row r="94" spans="2:45" ht="18" customHeight="1" outlineLevel="1">
      <c r="B94" s="256" t="s">
        <v>712</v>
      </c>
      <c r="C94" s="202"/>
      <c r="D94" s="202"/>
      <c r="E94" s="202">
        <f>-利润表!C37-E95</f>
        <v>0</v>
      </c>
      <c r="F94" s="201">
        <f t="shared" si="29"/>
        <v>0</v>
      </c>
      <c r="G94" s="231">
        <f t="shared" si="30"/>
        <v>0</v>
      </c>
      <c r="H94" s="257"/>
      <c r="I94" s="258"/>
      <c r="J94" s="258"/>
      <c r="K94" s="202"/>
      <c r="L94" s="202"/>
      <c r="M94" s="202"/>
      <c r="N94" s="202"/>
      <c r="O94" s="202"/>
      <c r="P94" s="202"/>
      <c r="Q94" s="203"/>
      <c r="R94" s="203"/>
      <c r="S94" s="203"/>
      <c r="T94" s="259"/>
      <c r="U94" s="205"/>
      <c r="V94" s="205"/>
      <c r="W94" s="205"/>
      <c r="X94" s="205"/>
      <c r="Y94" s="205"/>
      <c r="Z94" s="260"/>
      <c r="AA94" s="236"/>
      <c r="AB94" s="261"/>
      <c r="AC94" s="205"/>
      <c r="AD94" s="205"/>
      <c r="AE94" s="205"/>
      <c r="AF94" s="205"/>
      <c r="AG94" s="205"/>
      <c r="AH94" s="205"/>
      <c r="AI94" s="205"/>
      <c r="AJ94" s="205"/>
      <c r="AK94" s="205"/>
      <c r="AL94" s="205"/>
      <c r="AM94" s="205"/>
      <c r="AN94" s="205"/>
      <c r="AO94" s="205"/>
      <c r="AP94" s="205"/>
      <c r="AQ94" s="205"/>
      <c r="AR94" s="205"/>
      <c r="AS94" s="262"/>
    </row>
    <row r="95" spans="2:45" ht="18" customHeight="1" outlineLevel="1">
      <c r="B95" s="256" t="s">
        <v>713</v>
      </c>
      <c r="C95" s="202"/>
      <c r="D95" s="202"/>
      <c r="E95" s="213"/>
      <c r="F95" s="201">
        <f t="shared" si="29"/>
        <v>0</v>
      </c>
      <c r="G95" s="231">
        <f t="shared" si="30"/>
        <v>0</v>
      </c>
      <c r="H95" s="265"/>
      <c r="I95" s="266"/>
      <c r="J95" s="266"/>
      <c r="K95" s="222"/>
      <c r="L95" s="222"/>
      <c r="M95" s="222"/>
      <c r="N95" s="222"/>
      <c r="O95" s="222"/>
      <c r="P95" s="222"/>
      <c r="Q95" s="223"/>
      <c r="R95" s="223"/>
      <c r="S95" s="203"/>
      <c r="T95" s="267"/>
      <c r="U95" s="226"/>
      <c r="V95" s="226"/>
      <c r="W95" s="226"/>
      <c r="X95" s="226"/>
      <c r="Y95" s="226"/>
      <c r="Z95" s="268"/>
      <c r="AA95" s="236"/>
      <c r="AB95" s="269"/>
      <c r="AC95" s="226"/>
      <c r="AD95" s="226"/>
      <c r="AE95" s="226"/>
      <c r="AF95" s="226"/>
      <c r="AG95" s="226"/>
      <c r="AH95" s="226"/>
      <c r="AI95" s="226"/>
      <c r="AJ95" s="226"/>
      <c r="AK95" s="226"/>
      <c r="AL95" s="226"/>
      <c r="AM95" s="226"/>
      <c r="AN95" s="226"/>
      <c r="AO95" s="226"/>
      <c r="AP95" s="226"/>
      <c r="AQ95" s="226"/>
      <c r="AR95" s="226"/>
      <c r="AS95" s="270"/>
    </row>
    <row r="96" spans="2:45" ht="18" customHeight="1" outlineLevel="1" thickBot="1">
      <c r="B96" s="256" t="s">
        <v>195</v>
      </c>
      <c r="C96" s="202"/>
      <c r="D96" s="202"/>
      <c r="E96" s="202">
        <f>-利润表!C39</f>
        <v>0</v>
      </c>
      <c r="F96" s="201">
        <f t="shared" si="29"/>
        <v>0</v>
      </c>
      <c r="G96" s="231">
        <f t="shared" si="30"/>
        <v>0</v>
      </c>
      <c r="H96" s="271"/>
      <c r="I96" s="272"/>
      <c r="J96" s="272"/>
      <c r="K96" s="273"/>
      <c r="L96" s="273"/>
      <c r="M96" s="273"/>
      <c r="N96" s="273"/>
      <c r="O96" s="273"/>
      <c r="P96" s="273"/>
      <c r="Q96" s="274"/>
      <c r="R96" s="274"/>
      <c r="S96" s="203"/>
      <c r="T96" s="275"/>
      <c r="U96" s="276"/>
      <c r="V96" s="276"/>
      <c r="W96" s="276"/>
      <c r="X96" s="276"/>
      <c r="Y96" s="276"/>
      <c r="Z96" s="201"/>
      <c r="AA96" s="236"/>
      <c r="AB96" s="277"/>
      <c r="AC96" s="278"/>
      <c r="AD96" s="278"/>
      <c r="AE96" s="278"/>
      <c r="AF96" s="278"/>
      <c r="AG96" s="278"/>
      <c r="AH96" s="278"/>
      <c r="AI96" s="278"/>
      <c r="AJ96" s="278"/>
      <c r="AK96" s="278"/>
      <c r="AL96" s="278"/>
      <c r="AM96" s="278"/>
      <c r="AN96" s="278"/>
      <c r="AO96" s="278"/>
      <c r="AP96" s="278"/>
      <c r="AQ96" s="278"/>
      <c r="AR96" s="278"/>
      <c r="AS96" s="279"/>
    </row>
    <row r="97" spans="2:30" ht="18" customHeight="1" thickTop="1"/>
    <row r="98" spans="2:30" ht="18" customHeight="1">
      <c r="E98" s="280"/>
      <c r="AD98" s="447"/>
    </row>
    <row r="99" spans="2:30" ht="18" customHeight="1">
      <c r="B99" s="163" t="s">
        <v>714</v>
      </c>
      <c r="E99" s="280"/>
      <c r="F99" s="281"/>
      <c r="G99" s="282"/>
    </row>
    <row r="100" spans="2:30" ht="18" customHeight="1">
      <c r="E100" s="280"/>
      <c r="G100" s="448" t="s">
        <v>782</v>
      </c>
      <c r="H100" s="474"/>
      <c r="I100" s="475"/>
      <c r="J100" s="474"/>
    </row>
    <row r="101" spans="2:30" ht="18" customHeight="1" thickBot="1">
      <c r="B101" s="283" t="s">
        <v>598</v>
      </c>
      <c r="C101" s="284"/>
      <c r="D101" s="284"/>
      <c r="E101" s="284"/>
      <c r="F101" s="285">
        <f>SUM(E80:E96)</f>
        <v>0</v>
      </c>
      <c r="G101" s="449">
        <f>F101-利润表!C40</f>
        <v>0</v>
      </c>
      <c r="H101" s="476"/>
      <c r="I101" s="476"/>
      <c r="J101" s="476"/>
      <c r="X101" s="286"/>
    </row>
    <row r="102" spans="2:30" s="165" customFormat="1" ht="18" customHeight="1" thickTop="1">
      <c r="B102" s="287" t="s">
        <v>916</v>
      </c>
      <c r="C102" s="288"/>
      <c r="D102" s="288"/>
      <c r="E102" s="288"/>
      <c r="F102" s="289">
        <f>-SUM(J79:J96)</f>
        <v>0</v>
      </c>
      <c r="G102" s="290" t="s">
        <v>715</v>
      </c>
    </row>
    <row r="103" spans="2:30" s="165" customFormat="1" ht="18" customHeight="1">
      <c r="B103" s="291" t="s">
        <v>917</v>
      </c>
      <c r="C103" s="456"/>
      <c r="D103" s="456"/>
      <c r="E103" s="456"/>
      <c r="F103" s="457">
        <f>-SUM(K79:K96)</f>
        <v>0</v>
      </c>
      <c r="G103" s="290"/>
    </row>
    <row r="104" spans="2:30" s="165" customFormat="1" ht="18" customHeight="1">
      <c r="B104" s="291" t="s">
        <v>716</v>
      </c>
      <c r="C104" s="292"/>
      <c r="D104" s="292"/>
      <c r="E104" s="292"/>
      <c r="F104" s="293">
        <f>-SUM(N79:N96)</f>
        <v>0</v>
      </c>
      <c r="G104" s="290" t="s">
        <v>717</v>
      </c>
    </row>
    <row r="105" spans="2:30" s="165" customFormat="1" ht="18" customHeight="1">
      <c r="B105" s="291" t="s">
        <v>718</v>
      </c>
      <c r="C105" s="292"/>
      <c r="D105" s="292"/>
      <c r="E105" s="292"/>
      <c r="F105" s="293">
        <f>-SUM(O79:O96)</f>
        <v>0</v>
      </c>
      <c r="G105" s="290" t="s">
        <v>719</v>
      </c>
    </row>
    <row r="106" spans="2:30" s="165" customFormat="1" ht="18" customHeight="1">
      <c r="B106" s="291" t="s">
        <v>720</v>
      </c>
      <c r="C106" s="292"/>
      <c r="D106" s="292"/>
      <c r="E106" s="292"/>
      <c r="F106" s="293">
        <f>-SUM(P79:P96)</f>
        <v>0</v>
      </c>
      <c r="G106" s="290" t="s">
        <v>721</v>
      </c>
    </row>
    <row r="107" spans="2:30" s="165" customFormat="1" ht="18" customHeight="1">
      <c r="B107" s="291" t="s">
        <v>722</v>
      </c>
      <c r="C107" s="294"/>
      <c r="D107" s="294"/>
      <c r="E107" s="294"/>
      <c r="F107" s="293">
        <f>-SUM(M79:M96)</f>
        <v>0</v>
      </c>
      <c r="G107" s="290" t="s">
        <v>723</v>
      </c>
    </row>
    <row r="108" spans="2:30" s="165" customFormat="1" ht="18" customHeight="1">
      <c r="B108" s="291" t="s">
        <v>793</v>
      </c>
      <c r="C108" s="294"/>
      <c r="D108" s="294"/>
      <c r="E108" s="294"/>
      <c r="F108" s="293">
        <f>-SUM(H79:H96)</f>
        <v>0</v>
      </c>
      <c r="G108" s="290" t="s">
        <v>724</v>
      </c>
    </row>
    <row r="109" spans="2:30" s="165" customFormat="1" ht="18" customHeight="1">
      <c r="B109" s="291" t="s">
        <v>725</v>
      </c>
      <c r="C109" s="294"/>
      <c r="D109" s="294"/>
      <c r="E109" s="294"/>
      <c r="F109" s="293">
        <f>-SUM(I79:I96)</f>
        <v>0</v>
      </c>
      <c r="G109" s="290" t="s">
        <v>726</v>
      </c>
    </row>
    <row r="110" spans="2:30" s="165" customFormat="1" ht="18" customHeight="1" thickBot="1">
      <c r="B110" s="295"/>
      <c r="C110" s="296"/>
      <c r="D110" s="296"/>
      <c r="E110" s="296"/>
      <c r="F110" s="297">
        <f>-SUM(H79:R96)-SUM(F102:F109)</f>
        <v>0</v>
      </c>
      <c r="G110" s="290"/>
      <c r="L110" s="298"/>
    </row>
    <row r="111" spans="2:30" s="165" customFormat="1" ht="18" customHeight="1" thickTop="1" thickBot="1">
      <c r="B111" s="299"/>
      <c r="F111" s="300">
        <f>SUM(F102:F109)</f>
        <v>0</v>
      </c>
    </row>
    <row r="112" spans="2:30" s="165" customFormat="1" ht="18" customHeight="1" thickTop="1">
      <c r="B112" s="301" t="s">
        <v>727</v>
      </c>
      <c r="C112" s="302"/>
      <c r="D112" s="302"/>
      <c r="E112" s="302"/>
      <c r="F112" s="303">
        <f>-SUM(AB86:AS86)</f>
        <v>0</v>
      </c>
      <c r="G112" s="304" t="s">
        <v>794</v>
      </c>
    </row>
    <row r="113" spans="2:45" s="165" customFormat="1" ht="18" customHeight="1">
      <c r="B113" s="305" t="s">
        <v>728</v>
      </c>
      <c r="C113" s="306"/>
      <c r="D113" s="306"/>
      <c r="E113" s="306"/>
      <c r="F113" s="307">
        <f>-SUM(AB88:AS88)</f>
        <v>0</v>
      </c>
      <c r="G113" s="304" t="s">
        <v>729</v>
      </c>
    </row>
    <row r="114" spans="2:45" s="165" customFormat="1" ht="18" customHeight="1">
      <c r="B114" s="305" t="s">
        <v>730</v>
      </c>
      <c r="C114" s="306"/>
      <c r="D114" s="306"/>
      <c r="E114" s="306"/>
      <c r="F114" s="307">
        <f>-SUM(AB92:AS92)</f>
        <v>0</v>
      </c>
      <c r="G114" s="304" t="s">
        <v>731</v>
      </c>
    </row>
    <row r="115" spans="2:45" s="165" customFormat="1" ht="18" customHeight="1">
      <c r="B115" s="305" t="s">
        <v>732</v>
      </c>
      <c r="C115" s="306"/>
      <c r="D115" s="306"/>
      <c r="E115" s="306"/>
      <c r="F115" s="307">
        <f>-SUM(H95:AS95)</f>
        <v>0</v>
      </c>
      <c r="G115" s="304" t="s">
        <v>733</v>
      </c>
    </row>
    <row r="116" spans="2:45" s="165" customFormat="1" ht="18" customHeight="1" thickBot="1">
      <c r="B116" s="308"/>
      <c r="C116" s="309"/>
      <c r="D116" s="309"/>
      <c r="E116" s="309"/>
      <c r="F116" s="310">
        <f>-SUM(AB79:AS96)-SUM(F112:F115)</f>
        <v>0</v>
      </c>
      <c r="G116" s="304"/>
    </row>
    <row r="117" spans="2:45" s="165" customFormat="1" ht="18" customHeight="1" thickTop="1" thickBot="1">
      <c r="B117" s="311"/>
      <c r="F117" s="300">
        <f>SUM(F112:F115)</f>
        <v>0</v>
      </c>
    </row>
    <row r="118" spans="2:45" s="165" customFormat="1" ht="18" customHeight="1" thickTop="1">
      <c r="B118" s="312" t="s">
        <v>734</v>
      </c>
      <c r="C118" s="313"/>
      <c r="D118" s="313"/>
      <c r="E118" s="313"/>
      <c r="F118" s="314">
        <f>SUM(T18:Z18)</f>
        <v>0</v>
      </c>
      <c r="G118" s="315" t="s">
        <v>735</v>
      </c>
    </row>
    <row r="119" spans="2:45" s="165" customFormat="1" ht="18" customHeight="1">
      <c r="B119" s="316" t="s">
        <v>736</v>
      </c>
      <c r="C119" s="317"/>
      <c r="D119" s="317"/>
      <c r="E119" s="317"/>
      <c r="F119" s="318">
        <f>SUM(T8:Z42)-F118</f>
        <v>0</v>
      </c>
      <c r="G119" s="315" t="s">
        <v>737</v>
      </c>
    </row>
    <row r="120" spans="2:45" s="165" customFormat="1" ht="18" customHeight="1">
      <c r="B120" s="316" t="s">
        <v>738</v>
      </c>
      <c r="C120" s="317"/>
      <c r="D120" s="317"/>
      <c r="E120" s="317"/>
      <c r="F120" s="318">
        <f>SUM(T45:Z67)</f>
        <v>0</v>
      </c>
      <c r="G120" s="315" t="s">
        <v>739</v>
      </c>
    </row>
    <row r="121" spans="2:45" s="165" customFormat="1" ht="18" customHeight="1" thickBot="1">
      <c r="B121" s="319"/>
      <c r="C121" s="320"/>
      <c r="D121" s="320"/>
      <c r="E121" s="320"/>
      <c r="F121" s="321">
        <f>SUM(T9:Z76)-SUM(F118:F120)</f>
        <v>0</v>
      </c>
    </row>
    <row r="122" spans="2:45" s="165" customFormat="1" ht="18" customHeight="1" thickTop="1">
      <c r="B122" s="322"/>
      <c r="C122" s="323"/>
      <c r="D122" s="323"/>
      <c r="E122" s="323"/>
      <c r="F122" s="324">
        <f>SUM(F118:F120)</f>
        <v>0</v>
      </c>
    </row>
    <row r="123" spans="2:45" s="165" customFormat="1" ht="18" customHeight="1">
      <c r="B123" s="325" t="s">
        <v>740</v>
      </c>
      <c r="C123" s="326"/>
      <c r="D123" s="326"/>
      <c r="E123" s="326"/>
      <c r="F123" s="327">
        <f>F110+F116+F121</f>
        <v>0</v>
      </c>
    </row>
    <row r="124" spans="2:45" s="165" customFormat="1" ht="18" customHeight="1">
      <c r="B124" s="328" t="s">
        <v>524</v>
      </c>
      <c r="C124" s="329"/>
      <c r="D124" s="329"/>
      <c r="E124" s="329"/>
      <c r="F124" s="330">
        <f>F101+F111+F117+F122+F123</f>
        <v>0</v>
      </c>
    </row>
    <row r="125" spans="2:45" ht="12.75">
      <c r="C125" s="331"/>
      <c r="D125" s="331"/>
      <c r="T125" s="169"/>
      <c r="U125" s="169"/>
      <c r="V125" s="169"/>
      <c r="W125" s="169"/>
      <c r="X125" s="169"/>
      <c r="Y125" s="169"/>
      <c r="Z125" s="169"/>
      <c r="AA125" s="169"/>
      <c r="AB125" s="169"/>
      <c r="AC125" s="169"/>
      <c r="AD125" s="169"/>
      <c r="AE125" s="169"/>
      <c r="AF125" s="169"/>
      <c r="AG125" s="169"/>
      <c r="AH125" s="169"/>
      <c r="AI125" s="169"/>
      <c r="AJ125" s="169"/>
      <c r="AK125" s="169"/>
      <c r="AL125" s="169"/>
      <c r="AM125" s="169"/>
      <c r="AN125" s="169"/>
      <c r="AO125" s="169"/>
      <c r="AP125" s="169"/>
      <c r="AQ125" s="169"/>
      <c r="AR125" s="169"/>
      <c r="AS125" s="169"/>
    </row>
    <row r="126" spans="2:45" ht="12.75">
      <c r="C126" s="331"/>
      <c r="D126" s="331"/>
      <c r="F126" s="332">
        <f>F124-T7</f>
        <v>0</v>
      </c>
      <c r="G126" s="333" t="s">
        <v>741</v>
      </c>
      <c r="T126" s="169"/>
      <c r="U126" s="169"/>
      <c r="V126" s="169"/>
      <c r="W126" s="169"/>
      <c r="X126" s="169"/>
      <c r="Y126" s="169"/>
      <c r="Z126" s="169"/>
      <c r="AA126" s="169"/>
      <c r="AB126" s="169"/>
      <c r="AC126" s="169"/>
      <c r="AD126" s="169"/>
      <c r="AE126" s="169"/>
      <c r="AF126" s="169"/>
      <c r="AG126" s="169"/>
      <c r="AH126" s="169"/>
      <c r="AI126" s="169"/>
      <c r="AJ126" s="169"/>
      <c r="AK126" s="169"/>
      <c r="AL126" s="169"/>
      <c r="AM126" s="169"/>
      <c r="AN126" s="169"/>
      <c r="AO126" s="169"/>
      <c r="AP126" s="169"/>
      <c r="AQ126" s="169"/>
      <c r="AR126" s="169"/>
      <c r="AS126" s="169"/>
    </row>
    <row r="127" spans="2:45" ht="12.75">
      <c r="C127" s="331"/>
      <c r="D127" s="331"/>
      <c r="T127" s="169"/>
      <c r="U127" s="169"/>
      <c r="V127" s="169"/>
      <c r="W127" s="169"/>
      <c r="X127" s="169"/>
      <c r="Y127" s="169"/>
      <c r="Z127" s="169"/>
      <c r="AA127" s="169"/>
      <c r="AB127" s="169"/>
      <c r="AC127" s="169"/>
      <c r="AD127" s="169"/>
      <c r="AE127" s="169"/>
      <c r="AF127" s="169"/>
      <c r="AG127" s="169"/>
      <c r="AH127" s="169"/>
      <c r="AI127" s="169"/>
      <c r="AJ127" s="169"/>
      <c r="AK127" s="169"/>
      <c r="AL127" s="169"/>
      <c r="AM127" s="169"/>
      <c r="AN127" s="169"/>
      <c r="AO127" s="169"/>
      <c r="AP127" s="169"/>
      <c r="AQ127" s="169"/>
      <c r="AR127" s="169"/>
      <c r="AS127" s="169"/>
    </row>
    <row r="130" spans="6:45" ht="20.25">
      <c r="H130" s="335"/>
      <c r="T130" s="169"/>
      <c r="U130" s="169"/>
      <c r="V130" s="169"/>
      <c r="W130" s="169"/>
      <c r="X130" s="169"/>
      <c r="Y130" s="169"/>
      <c r="Z130" s="169"/>
      <c r="AA130" s="169"/>
      <c r="AB130" s="169"/>
      <c r="AC130" s="169"/>
      <c r="AD130" s="169"/>
      <c r="AE130" s="169"/>
      <c r="AF130" s="169"/>
      <c r="AG130" s="169"/>
      <c r="AH130" s="169"/>
      <c r="AI130" s="169"/>
      <c r="AJ130" s="169"/>
      <c r="AK130" s="169"/>
      <c r="AL130" s="169"/>
      <c r="AM130" s="169"/>
      <c r="AN130" s="169"/>
      <c r="AO130" s="169"/>
      <c r="AP130" s="169"/>
      <c r="AQ130" s="169"/>
      <c r="AR130" s="169"/>
      <c r="AS130" s="169"/>
    </row>
    <row r="131" spans="6:45">
      <c r="F131" s="282"/>
      <c r="T131" s="169"/>
      <c r="U131" s="169"/>
      <c r="V131" s="169"/>
      <c r="W131" s="169"/>
      <c r="X131" s="169"/>
      <c r="Y131" s="169"/>
      <c r="Z131" s="169"/>
      <c r="AA131" s="169"/>
      <c r="AB131" s="169"/>
      <c r="AC131" s="169"/>
      <c r="AD131" s="169"/>
      <c r="AE131" s="169"/>
      <c r="AF131" s="169"/>
      <c r="AG131" s="169"/>
      <c r="AH131" s="169"/>
      <c r="AI131" s="169"/>
      <c r="AJ131" s="169"/>
      <c r="AK131" s="169"/>
      <c r="AL131" s="169"/>
      <c r="AM131" s="169"/>
      <c r="AN131" s="169"/>
      <c r="AO131" s="169"/>
      <c r="AP131" s="169"/>
      <c r="AQ131" s="169"/>
      <c r="AR131" s="169"/>
      <c r="AS131" s="169"/>
    </row>
    <row r="132" spans="6:45" ht="22.5">
      <c r="F132" s="280"/>
      <c r="H132" s="336"/>
      <c r="T132" s="169"/>
      <c r="U132" s="169"/>
      <c r="V132" s="169"/>
      <c r="W132" s="169"/>
      <c r="X132" s="169"/>
      <c r="Y132" s="169"/>
      <c r="Z132" s="169"/>
      <c r="AA132" s="169"/>
      <c r="AB132" s="169"/>
      <c r="AC132" s="169"/>
      <c r="AD132" s="169"/>
      <c r="AE132" s="169"/>
      <c r="AF132" s="169"/>
      <c r="AG132" s="169"/>
      <c r="AH132" s="169"/>
      <c r="AI132" s="169"/>
      <c r="AJ132" s="169"/>
      <c r="AK132" s="169"/>
      <c r="AL132" s="169"/>
      <c r="AM132" s="169"/>
      <c r="AN132" s="169"/>
      <c r="AO132" s="169"/>
      <c r="AP132" s="169"/>
      <c r="AQ132" s="169"/>
      <c r="AR132" s="169"/>
      <c r="AS132" s="169"/>
    </row>
    <row r="135" spans="6:45" ht="22.5">
      <c r="H135" s="336"/>
      <c r="T135" s="169"/>
      <c r="U135" s="169"/>
      <c r="V135" s="169"/>
      <c r="W135" s="169"/>
      <c r="X135" s="169"/>
      <c r="Y135" s="169"/>
      <c r="Z135" s="169"/>
      <c r="AA135" s="169"/>
      <c r="AB135" s="169"/>
      <c r="AC135" s="169"/>
      <c r="AD135" s="169"/>
      <c r="AE135" s="169"/>
      <c r="AF135" s="169"/>
      <c r="AG135" s="169"/>
      <c r="AH135" s="169"/>
      <c r="AI135" s="169"/>
      <c r="AJ135" s="169"/>
      <c r="AK135" s="169"/>
      <c r="AL135" s="169"/>
      <c r="AM135" s="169"/>
      <c r="AN135" s="169"/>
      <c r="AO135" s="169"/>
      <c r="AP135" s="169"/>
      <c r="AQ135" s="169"/>
      <c r="AR135" s="169"/>
      <c r="AS135" s="169"/>
    </row>
    <row r="143" spans="6:45">
      <c r="T143" s="165">
        <v>-3062870.7099999934</v>
      </c>
      <c r="U143" s="169"/>
      <c r="V143" s="169"/>
      <c r="W143" s="169"/>
      <c r="X143" s="169"/>
      <c r="Y143" s="169"/>
      <c r="Z143" s="169"/>
      <c r="AA143" s="169"/>
      <c r="AB143" s="169"/>
      <c r="AC143" s="169"/>
      <c r="AD143" s="169"/>
      <c r="AE143" s="169"/>
      <c r="AF143" s="169"/>
      <c r="AG143" s="169"/>
      <c r="AH143" s="169"/>
      <c r="AI143" s="169"/>
      <c r="AJ143" s="169"/>
      <c r="AK143" s="169"/>
      <c r="AL143" s="169"/>
      <c r="AM143" s="169"/>
      <c r="AN143" s="169"/>
      <c r="AO143" s="169"/>
      <c r="AP143" s="169"/>
      <c r="AQ143" s="169"/>
      <c r="AR143" s="169"/>
      <c r="AS143" s="169"/>
    </row>
  </sheetData>
  <mergeCells count="31">
    <mergeCell ref="AO6:AQ6"/>
    <mergeCell ref="AS6:AS7"/>
    <mergeCell ref="T7:Z7"/>
    <mergeCell ref="AB7:AJ7"/>
    <mergeCell ref="AL7:AQ7"/>
    <mergeCell ref="W6:Z6"/>
    <mergeCell ref="AB6:AF6"/>
    <mergeCell ref="AG6:AJ6"/>
    <mergeCell ref="AL6:AN6"/>
    <mergeCell ref="E5:E7"/>
    <mergeCell ref="F5:F7"/>
    <mergeCell ref="G5:G7"/>
    <mergeCell ref="H6:R7"/>
    <mergeCell ref="T6:V6"/>
    <mergeCell ref="S3:S7"/>
    <mergeCell ref="T3:V3"/>
    <mergeCell ref="T2:Z2"/>
    <mergeCell ref="AB2:AJ2"/>
    <mergeCell ref="AL2:AQ2"/>
    <mergeCell ref="B3:B4"/>
    <mergeCell ref="C3:C4"/>
    <mergeCell ref="D3:D4"/>
    <mergeCell ref="E3:E4"/>
    <mergeCell ref="F3:F4"/>
    <mergeCell ref="G3:G4"/>
    <mergeCell ref="H3:R3"/>
    <mergeCell ref="AO3:AQ3"/>
    <mergeCell ref="AL3:AN3"/>
    <mergeCell ref="W3:Z3"/>
    <mergeCell ref="AB3:AF3"/>
    <mergeCell ref="AG3:AJ3"/>
  </mergeCells>
  <phoneticPr fontId="1" type="noConversion"/>
  <conditionalFormatting sqref="T7 AS7 AB7:AJ7 AL7:AQ7">
    <cfRule type="expression" dxfId="3" priority="1" stopIfTrue="1">
      <formula>ABS(T8)&lt;&gt;0</formula>
    </cfRule>
  </conditionalFormatting>
  <conditionalFormatting sqref="H6:J6 T6 W6 AS6 AL6:AQ6 AB6:AJ6">
    <cfRule type="cellIs" dxfId="2" priority="2" stopIfTrue="1" operator="notEqual">
      <formula>0</formula>
    </cfRule>
  </conditionalFormatting>
  <conditionalFormatting sqref="H84:N85 Q84:AS85 H95:Y96 Z95 AA95:AS96 H86:AS94 H8:AS83">
    <cfRule type="cellIs" dxfId="1" priority="3" stopIfTrue="1" operator="notEqual">
      <formula>0</formula>
    </cfRule>
  </conditionalFormatting>
  <conditionalFormatting sqref="F5:F7">
    <cfRule type="expression" dxfId="0" priority="4" stopIfTrue="1">
      <formula>ABS($F$5+$E$8)&gt;0.5</formula>
    </cfRule>
  </conditionalFormatting>
  <dataValidations count="3">
    <dataValidation allowBlank="1" showInputMessage="1" showErrorMessage="1" prompt="如出现漏项会在此处后下面几个浅黄色区域出现差值，如确实为不能归集的数据，请在最后合并到其他项中。" sqref="F110" xr:uid="{00000000-0002-0000-0900-000000000000}"/>
    <dataValidation allowBlank="1" showInputMessage="1" showErrorMessage="1" prompt="此表绿色区域为零值区域。" sqref="E5:E7" xr:uid="{00000000-0002-0000-0900-000001000000}"/>
    <dataValidation allowBlank="1" showInputMessage="1" showErrorMessage="1" prompt="与货币资金变对值的差值绝对值大于0.5时，显示红色警告。" sqref="F5:F7" xr:uid="{00000000-0002-0000-0900-000002000000}"/>
  </dataValidations>
  <pageMargins left="0.75" right="0.75" top="1" bottom="1" header="0.5" footer="0.5"/>
  <pageSetup paperSize="9" firstPageNumber="4294963191" orientation="portrait" horizontalDpi="200" verticalDpi="200"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8C332-55A4-44A6-A93C-69D7934FEC10}">
  <dimension ref="A1:E172"/>
  <sheetViews>
    <sheetView workbookViewId="0">
      <selection activeCell="E12" sqref="E12"/>
    </sheetView>
  </sheetViews>
  <sheetFormatPr defaultRowHeight="14.25"/>
  <cols>
    <col min="1" max="1" width="12.375" style="458" customWidth="1"/>
    <col min="2" max="2" width="29.125" customWidth="1"/>
    <col min="3" max="3" width="11.625" customWidth="1"/>
    <col min="4" max="4" width="19.125" style="5" customWidth="1"/>
    <col min="5" max="5" width="17.375" style="5" customWidth="1"/>
  </cols>
  <sheetData>
    <row r="1" spans="1:5">
      <c r="A1" s="465" t="s">
        <v>207</v>
      </c>
      <c r="B1" s="466" t="s">
        <v>209</v>
      </c>
      <c r="C1" s="466" t="s">
        <v>210</v>
      </c>
      <c r="D1" s="467" t="s">
        <v>211</v>
      </c>
      <c r="E1" s="467" t="s">
        <v>212</v>
      </c>
    </row>
    <row r="2" spans="1:5">
      <c r="A2" s="468"/>
      <c r="B2" s="469"/>
      <c r="C2" s="469"/>
      <c r="D2" s="470"/>
      <c r="E2" s="470"/>
    </row>
    <row r="3" spans="1:5">
      <c r="A3" s="468"/>
      <c r="B3" s="469"/>
      <c r="C3" s="469"/>
      <c r="D3" s="470"/>
      <c r="E3" s="470"/>
    </row>
    <row r="4" spans="1:5">
      <c r="A4" s="468"/>
      <c r="B4" s="469"/>
      <c r="C4" s="469"/>
      <c r="D4" s="470"/>
      <c r="E4" s="470"/>
    </row>
    <row r="5" spans="1:5">
      <c r="A5" s="468"/>
      <c r="B5" s="469"/>
      <c r="C5" s="469"/>
      <c r="D5" s="470"/>
      <c r="E5" s="470"/>
    </row>
    <row r="6" spans="1:5">
      <c r="A6" s="468"/>
      <c r="B6" s="469"/>
      <c r="C6" s="469"/>
      <c r="D6" s="470"/>
      <c r="E6" s="470"/>
    </row>
    <row r="7" spans="1:5">
      <c r="A7" s="468"/>
      <c r="B7" s="469"/>
      <c r="C7" s="469"/>
      <c r="D7" s="470"/>
      <c r="E7" s="470"/>
    </row>
    <row r="8" spans="1:5">
      <c r="A8" s="468"/>
      <c r="B8" s="469"/>
      <c r="C8" s="469"/>
      <c r="D8" s="470"/>
      <c r="E8" s="470"/>
    </row>
    <row r="9" spans="1:5">
      <c r="A9" s="468"/>
      <c r="B9" s="469"/>
      <c r="C9" s="469"/>
      <c r="D9" s="470"/>
      <c r="E9" s="470"/>
    </row>
    <row r="10" spans="1:5">
      <c r="A10" s="468"/>
      <c r="B10" s="469"/>
      <c r="C10" s="469"/>
      <c r="D10" s="470"/>
      <c r="E10" s="470"/>
    </row>
    <row r="11" spans="1:5">
      <c r="A11" s="468"/>
      <c r="B11" s="469"/>
      <c r="C11" s="469"/>
      <c r="D11" s="470"/>
      <c r="E11" s="470"/>
    </row>
    <row r="12" spans="1:5">
      <c r="A12" s="468"/>
      <c r="B12" s="469"/>
      <c r="C12" s="469"/>
      <c r="D12" s="470"/>
      <c r="E12" s="470"/>
    </row>
    <row r="13" spans="1:5">
      <c r="A13" s="468"/>
      <c r="B13" s="469"/>
      <c r="C13" s="469"/>
      <c r="D13" s="470"/>
      <c r="E13" s="470"/>
    </row>
    <row r="14" spans="1:5">
      <c r="A14" s="468"/>
      <c r="B14" s="469"/>
      <c r="C14" s="469"/>
      <c r="D14" s="470"/>
      <c r="E14" s="470"/>
    </row>
    <row r="15" spans="1:5">
      <c r="A15" s="468"/>
      <c r="B15" s="469"/>
      <c r="C15" s="469"/>
      <c r="D15" s="470"/>
      <c r="E15" s="470"/>
    </row>
    <row r="16" spans="1:5">
      <c r="A16" s="468"/>
      <c r="B16" s="469"/>
      <c r="C16" s="469"/>
      <c r="D16" s="470"/>
      <c r="E16" s="470"/>
    </row>
    <row r="17" spans="1:5">
      <c r="A17" s="468"/>
      <c r="B17" s="469"/>
      <c r="C17" s="469"/>
      <c r="D17" s="470"/>
      <c r="E17" s="470"/>
    </row>
    <row r="18" spans="1:5">
      <c r="A18" s="468"/>
      <c r="B18" s="469"/>
      <c r="C18" s="469"/>
      <c r="D18" s="470"/>
      <c r="E18" s="470"/>
    </row>
    <row r="19" spans="1:5">
      <c r="A19" s="468"/>
      <c r="B19" s="469"/>
      <c r="C19" s="469"/>
      <c r="D19" s="470"/>
      <c r="E19" s="470"/>
    </row>
    <row r="20" spans="1:5">
      <c r="A20" s="468"/>
      <c r="B20" s="469"/>
      <c r="C20" s="469"/>
      <c r="D20" s="470"/>
      <c r="E20" s="470"/>
    </row>
    <row r="21" spans="1:5">
      <c r="A21" s="468"/>
      <c r="B21" s="469"/>
      <c r="C21" s="469"/>
      <c r="D21" s="470"/>
      <c r="E21" s="470"/>
    </row>
    <row r="22" spans="1:5">
      <c r="A22" s="468"/>
      <c r="B22" s="469"/>
      <c r="C22" s="469"/>
      <c r="D22" s="470"/>
      <c r="E22" s="470"/>
    </row>
    <row r="23" spans="1:5">
      <c r="A23" s="468"/>
      <c r="B23" s="469"/>
      <c r="C23" s="469"/>
      <c r="D23" s="470"/>
      <c r="E23" s="470"/>
    </row>
    <row r="24" spans="1:5">
      <c r="A24" s="468"/>
      <c r="B24" s="469"/>
      <c r="C24" s="469"/>
      <c r="D24" s="470"/>
      <c r="E24" s="470"/>
    </row>
    <row r="25" spans="1:5">
      <c r="A25" s="468"/>
      <c r="B25" s="469"/>
      <c r="C25" s="469"/>
      <c r="D25" s="470"/>
      <c r="E25" s="470"/>
    </row>
    <row r="26" spans="1:5">
      <c r="A26" s="468"/>
      <c r="B26" s="469"/>
      <c r="C26" s="469"/>
      <c r="D26" s="470"/>
      <c r="E26" s="470"/>
    </row>
    <row r="27" spans="1:5">
      <c r="A27" s="468"/>
      <c r="B27" s="469"/>
      <c r="C27" s="469"/>
      <c r="D27" s="470"/>
      <c r="E27" s="470"/>
    </row>
    <row r="28" spans="1:5">
      <c r="A28" s="468"/>
      <c r="B28" s="469"/>
      <c r="C28" s="469"/>
      <c r="D28" s="470"/>
      <c r="E28" s="470"/>
    </row>
    <row r="29" spans="1:5">
      <c r="A29" s="468"/>
      <c r="B29" s="469"/>
      <c r="C29" s="469"/>
      <c r="D29" s="470"/>
      <c r="E29" s="470"/>
    </row>
    <row r="30" spans="1:5">
      <c r="A30" s="468"/>
      <c r="B30" s="469"/>
      <c r="C30" s="469"/>
      <c r="D30" s="470"/>
      <c r="E30" s="470"/>
    </row>
    <row r="31" spans="1:5">
      <c r="A31" s="468"/>
      <c r="B31" s="469"/>
      <c r="C31" s="469"/>
      <c r="D31" s="470"/>
      <c r="E31" s="470"/>
    </row>
    <row r="32" spans="1:5">
      <c r="A32" s="468"/>
      <c r="B32" s="469"/>
      <c r="C32" s="469"/>
      <c r="D32" s="470"/>
      <c r="E32" s="470"/>
    </row>
    <row r="33" spans="1:5">
      <c r="A33" s="468"/>
      <c r="B33" s="469"/>
      <c r="C33" s="469"/>
      <c r="D33" s="470"/>
      <c r="E33" s="470"/>
    </row>
    <row r="34" spans="1:5">
      <c r="A34" s="468"/>
      <c r="B34" s="469"/>
      <c r="C34" s="469"/>
      <c r="D34" s="470"/>
      <c r="E34" s="470"/>
    </row>
    <row r="35" spans="1:5">
      <c r="A35" s="468"/>
      <c r="B35" s="469"/>
      <c r="C35" s="469"/>
      <c r="D35" s="470"/>
      <c r="E35" s="470"/>
    </row>
    <row r="36" spans="1:5">
      <c r="A36" s="468"/>
      <c r="B36" s="469"/>
      <c r="C36" s="469"/>
      <c r="D36" s="470"/>
      <c r="E36" s="470"/>
    </row>
    <row r="37" spans="1:5">
      <c r="A37" s="468"/>
      <c r="B37" s="469"/>
      <c r="C37" s="469"/>
      <c r="D37" s="470"/>
      <c r="E37" s="470"/>
    </row>
    <row r="38" spans="1:5">
      <c r="A38" s="468"/>
      <c r="B38" s="469"/>
      <c r="C38" s="469"/>
      <c r="D38" s="470"/>
      <c r="E38" s="470"/>
    </row>
    <row r="39" spans="1:5">
      <c r="A39" s="468"/>
      <c r="B39" s="469"/>
      <c r="C39" s="469"/>
      <c r="D39" s="470"/>
      <c r="E39" s="470"/>
    </row>
    <row r="40" spans="1:5">
      <c r="A40" s="468"/>
      <c r="B40" s="469"/>
      <c r="C40" s="469"/>
      <c r="D40" s="470"/>
      <c r="E40" s="470"/>
    </row>
    <row r="41" spans="1:5">
      <c r="A41" s="468"/>
      <c r="B41" s="469"/>
      <c r="C41" s="469"/>
      <c r="D41" s="470"/>
      <c r="E41" s="470"/>
    </row>
    <row r="42" spans="1:5">
      <c r="A42" s="468"/>
      <c r="B42" s="469"/>
      <c r="C42" s="469"/>
      <c r="D42" s="471"/>
      <c r="E42" s="470"/>
    </row>
    <row r="43" spans="1:5">
      <c r="A43" s="468"/>
      <c r="B43" s="469"/>
      <c r="C43" s="469"/>
      <c r="D43" s="471"/>
      <c r="E43" s="470"/>
    </row>
    <row r="44" spans="1:5">
      <c r="A44" s="468"/>
      <c r="B44" s="469"/>
      <c r="C44" s="469"/>
      <c r="D44" s="471"/>
      <c r="E44" s="470"/>
    </row>
    <row r="45" spans="1:5">
      <c r="A45" s="468"/>
      <c r="B45" s="469"/>
      <c r="C45" s="469"/>
      <c r="D45" s="470"/>
      <c r="E45" s="470"/>
    </row>
    <row r="46" spans="1:5">
      <c r="A46" s="468"/>
      <c r="B46" s="469"/>
      <c r="C46" s="469"/>
      <c r="D46" s="470"/>
      <c r="E46" s="470"/>
    </row>
    <row r="47" spans="1:5">
      <c r="A47" s="468"/>
      <c r="B47" s="469"/>
      <c r="C47" s="469"/>
      <c r="D47" s="470"/>
      <c r="E47" s="470"/>
    </row>
    <row r="48" spans="1:5">
      <c r="A48" s="468"/>
      <c r="B48" s="469"/>
      <c r="C48" s="469"/>
      <c r="D48" s="470"/>
      <c r="E48" s="470"/>
    </row>
    <row r="49" spans="1:5">
      <c r="A49" s="468"/>
      <c r="B49" s="469"/>
      <c r="C49" s="469"/>
      <c r="D49" s="470"/>
      <c r="E49" s="470"/>
    </row>
    <row r="50" spans="1:5">
      <c r="A50" s="468"/>
      <c r="B50" s="469"/>
      <c r="C50" s="469"/>
      <c r="D50" s="470"/>
      <c r="E50" s="470"/>
    </row>
    <row r="51" spans="1:5">
      <c r="A51" s="468"/>
      <c r="B51" s="469"/>
      <c r="C51" s="469"/>
      <c r="D51" s="470"/>
      <c r="E51" s="470"/>
    </row>
    <row r="52" spans="1:5">
      <c r="A52" s="468"/>
      <c r="B52" s="469"/>
      <c r="C52" s="469"/>
      <c r="D52" s="470"/>
      <c r="E52" s="470"/>
    </row>
    <row r="53" spans="1:5">
      <c r="A53" s="468"/>
      <c r="B53" s="469"/>
      <c r="C53" s="469"/>
      <c r="D53" s="470"/>
      <c r="E53" s="470"/>
    </row>
    <row r="54" spans="1:5">
      <c r="A54" s="468"/>
      <c r="B54" s="469"/>
      <c r="C54" s="469"/>
      <c r="D54" s="470"/>
      <c r="E54" s="470"/>
    </row>
    <row r="55" spans="1:5">
      <c r="A55" s="468"/>
      <c r="B55" s="469"/>
      <c r="C55" s="469"/>
      <c r="D55" s="470"/>
      <c r="E55" s="470"/>
    </row>
    <row r="56" spans="1:5">
      <c r="A56" s="468"/>
      <c r="B56" s="469"/>
      <c r="C56" s="469"/>
      <c r="D56" s="470"/>
      <c r="E56" s="470"/>
    </row>
    <row r="57" spans="1:5">
      <c r="A57" s="468"/>
      <c r="B57" s="469"/>
      <c r="C57" s="469"/>
      <c r="D57" s="470"/>
      <c r="E57" s="470"/>
    </row>
    <row r="58" spans="1:5">
      <c r="A58" s="468"/>
      <c r="B58" s="469"/>
      <c r="C58" s="469"/>
      <c r="D58" s="470"/>
      <c r="E58" s="470"/>
    </row>
    <row r="59" spans="1:5">
      <c r="A59" s="468"/>
      <c r="B59" s="469"/>
      <c r="C59" s="469"/>
      <c r="D59" s="470"/>
      <c r="E59" s="470"/>
    </row>
    <row r="60" spans="1:5">
      <c r="A60" s="468"/>
      <c r="B60" s="469"/>
      <c r="C60" s="469"/>
      <c r="D60" s="470"/>
      <c r="E60" s="470"/>
    </row>
    <row r="61" spans="1:5">
      <c r="A61" s="468"/>
      <c r="B61" s="469"/>
      <c r="C61" s="469"/>
      <c r="D61" s="470"/>
      <c r="E61" s="470"/>
    </row>
    <row r="62" spans="1:5">
      <c r="A62" s="468"/>
      <c r="B62" s="469"/>
      <c r="C62" s="469"/>
      <c r="D62" s="470"/>
      <c r="E62" s="470"/>
    </row>
    <row r="63" spans="1:5">
      <c r="A63" s="468"/>
      <c r="B63" s="469"/>
      <c r="C63" s="469"/>
      <c r="D63" s="470"/>
      <c r="E63" s="470"/>
    </row>
    <row r="64" spans="1:5">
      <c r="A64" s="468"/>
      <c r="B64" s="469"/>
      <c r="C64" s="469"/>
      <c r="D64" s="470"/>
      <c r="E64" s="470"/>
    </row>
    <row r="65" spans="1:5">
      <c r="A65" s="468"/>
      <c r="B65" s="469"/>
      <c r="C65" s="469"/>
      <c r="D65" s="470"/>
      <c r="E65" s="470"/>
    </row>
    <row r="66" spans="1:5">
      <c r="A66" s="468"/>
      <c r="B66" s="469"/>
      <c r="C66" s="469"/>
      <c r="D66" s="470"/>
      <c r="E66" s="470"/>
    </row>
    <row r="67" spans="1:5">
      <c r="A67" s="468"/>
      <c r="B67" s="469"/>
      <c r="C67" s="469"/>
      <c r="D67" s="470"/>
      <c r="E67" s="470"/>
    </row>
    <row r="68" spans="1:5">
      <c r="A68" s="468"/>
      <c r="B68" s="469"/>
      <c r="C68" s="469"/>
      <c r="D68" s="470"/>
      <c r="E68" s="470"/>
    </row>
    <row r="69" spans="1:5">
      <c r="A69" s="468"/>
      <c r="B69" s="469"/>
      <c r="C69" s="469"/>
      <c r="D69" s="470"/>
      <c r="E69" s="470"/>
    </row>
    <row r="70" spans="1:5">
      <c r="A70" s="468"/>
      <c r="B70" s="469"/>
      <c r="C70" s="469"/>
      <c r="D70" s="470"/>
      <c r="E70" s="470"/>
    </row>
    <row r="71" spans="1:5">
      <c r="A71" s="468"/>
      <c r="B71" s="469"/>
      <c r="C71" s="469"/>
      <c r="D71" s="470"/>
      <c r="E71" s="470"/>
    </row>
    <row r="72" spans="1:5">
      <c r="A72" s="468"/>
      <c r="B72" s="469"/>
      <c r="C72" s="469"/>
      <c r="D72" s="470"/>
      <c r="E72" s="470"/>
    </row>
    <row r="73" spans="1:5">
      <c r="A73" s="468"/>
      <c r="B73" s="469"/>
      <c r="C73" s="469"/>
      <c r="D73" s="470"/>
      <c r="E73" s="470"/>
    </row>
    <row r="74" spans="1:5">
      <c r="A74" s="468"/>
      <c r="B74" s="469"/>
      <c r="C74" s="469"/>
      <c r="D74" s="470"/>
      <c r="E74" s="470"/>
    </row>
    <row r="75" spans="1:5">
      <c r="A75" s="468"/>
      <c r="B75" s="469"/>
      <c r="C75" s="469"/>
      <c r="D75" s="470"/>
      <c r="E75" s="470"/>
    </row>
    <row r="76" spans="1:5">
      <c r="A76" s="468"/>
      <c r="B76" s="469"/>
      <c r="C76" s="469"/>
      <c r="D76" s="470"/>
      <c r="E76" s="470"/>
    </row>
    <row r="77" spans="1:5">
      <c r="A77" s="468"/>
      <c r="B77" s="469"/>
      <c r="C77" s="469"/>
      <c r="D77" s="470"/>
      <c r="E77" s="470"/>
    </row>
    <row r="78" spans="1:5">
      <c r="A78" s="468"/>
      <c r="B78" s="469"/>
      <c r="C78" s="469"/>
      <c r="D78" s="470"/>
      <c r="E78" s="470"/>
    </row>
    <row r="79" spans="1:5">
      <c r="A79" s="468"/>
      <c r="B79" s="469"/>
      <c r="C79" s="469"/>
      <c r="D79" s="470"/>
      <c r="E79" s="470"/>
    </row>
    <row r="80" spans="1:5">
      <c r="A80" s="468"/>
      <c r="B80" s="469"/>
      <c r="C80" s="469"/>
      <c r="D80" s="470"/>
      <c r="E80" s="470"/>
    </row>
    <row r="81" spans="1:5">
      <c r="A81" s="468"/>
      <c r="B81" s="469"/>
      <c r="C81" s="469"/>
      <c r="D81" s="470"/>
      <c r="E81" s="470"/>
    </row>
    <row r="82" spans="1:5">
      <c r="A82" s="468"/>
      <c r="B82" s="469"/>
      <c r="C82" s="469"/>
      <c r="D82" s="471"/>
      <c r="E82" s="470"/>
    </row>
    <row r="83" spans="1:5">
      <c r="A83" s="468"/>
      <c r="B83" s="469"/>
      <c r="C83" s="469"/>
      <c r="D83" s="471"/>
      <c r="E83" s="470"/>
    </row>
    <row r="84" spans="1:5">
      <c r="A84" s="468"/>
      <c r="B84" s="469"/>
      <c r="C84" s="469"/>
      <c r="D84" s="471"/>
      <c r="E84" s="470"/>
    </row>
    <row r="85" spans="1:5">
      <c r="A85" s="468"/>
      <c r="B85" s="469"/>
      <c r="C85" s="469"/>
      <c r="D85" s="470"/>
      <c r="E85" s="470"/>
    </row>
    <row r="86" spans="1:5">
      <c r="A86" s="468"/>
      <c r="B86" s="469"/>
      <c r="C86" s="469"/>
      <c r="D86" s="470"/>
      <c r="E86" s="470"/>
    </row>
    <row r="87" spans="1:5">
      <c r="A87" s="468"/>
      <c r="B87" s="469"/>
      <c r="C87" s="469"/>
      <c r="D87" s="470"/>
      <c r="E87" s="470"/>
    </row>
    <row r="88" spans="1:5">
      <c r="A88" s="468"/>
      <c r="B88" s="469"/>
      <c r="C88" s="469"/>
      <c r="D88" s="470"/>
      <c r="E88" s="470"/>
    </row>
    <row r="89" spans="1:5">
      <c r="A89" s="468"/>
      <c r="B89" s="469"/>
      <c r="C89" s="469"/>
      <c r="D89" s="470"/>
      <c r="E89" s="470"/>
    </row>
    <row r="90" spans="1:5">
      <c r="A90" s="468"/>
      <c r="B90" s="469"/>
      <c r="C90" s="469"/>
      <c r="D90" s="470"/>
      <c r="E90" s="470"/>
    </row>
    <row r="91" spans="1:5">
      <c r="A91" s="468"/>
      <c r="B91" s="469"/>
      <c r="C91" s="469"/>
      <c r="D91" s="470"/>
      <c r="E91" s="470"/>
    </row>
    <row r="92" spans="1:5">
      <c r="A92" s="468"/>
      <c r="B92" s="469"/>
      <c r="C92" s="469"/>
      <c r="D92" s="470"/>
      <c r="E92" s="470"/>
    </row>
    <row r="93" spans="1:5">
      <c r="A93" s="468"/>
      <c r="B93" s="469"/>
      <c r="C93" s="469"/>
      <c r="D93" s="470"/>
      <c r="E93" s="470"/>
    </row>
    <row r="94" spans="1:5">
      <c r="A94" s="468"/>
      <c r="B94" s="469"/>
      <c r="C94" s="469"/>
      <c r="D94" s="470"/>
      <c r="E94" s="470"/>
    </row>
    <row r="95" spans="1:5">
      <c r="A95" s="468"/>
      <c r="B95" s="469"/>
      <c r="C95" s="469"/>
      <c r="D95" s="470"/>
      <c r="E95" s="470"/>
    </row>
    <row r="96" spans="1:5">
      <c r="A96" s="468"/>
      <c r="B96" s="469"/>
      <c r="C96" s="469"/>
      <c r="D96" s="470"/>
      <c r="E96" s="470"/>
    </row>
    <row r="97" spans="1:5">
      <c r="A97" s="468"/>
      <c r="B97" s="469"/>
      <c r="C97" s="469"/>
      <c r="D97" s="470"/>
      <c r="E97" s="470"/>
    </row>
    <row r="98" spans="1:5">
      <c r="A98" s="468"/>
      <c r="B98" s="469"/>
      <c r="C98" s="469"/>
      <c r="D98" s="470"/>
      <c r="E98" s="470"/>
    </row>
    <row r="99" spans="1:5">
      <c r="A99" s="468"/>
      <c r="B99" s="469"/>
      <c r="C99" s="469"/>
      <c r="D99" s="470"/>
      <c r="E99" s="470"/>
    </row>
    <row r="100" spans="1:5">
      <c r="A100" s="468"/>
      <c r="B100" s="469"/>
      <c r="C100" s="469"/>
      <c r="D100" s="470"/>
      <c r="E100" s="470"/>
    </row>
    <row r="101" spans="1:5">
      <c r="A101" s="468"/>
      <c r="B101" s="469"/>
      <c r="C101" s="469"/>
      <c r="D101" s="470"/>
      <c r="E101" s="470"/>
    </row>
    <row r="102" spans="1:5">
      <c r="A102" s="468"/>
      <c r="B102" s="469"/>
      <c r="C102" s="469"/>
      <c r="D102" s="470"/>
      <c r="E102" s="470"/>
    </row>
    <row r="103" spans="1:5">
      <c r="A103" s="468"/>
      <c r="B103" s="469"/>
      <c r="C103" s="469"/>
      <c r="D103" s="470"/>
      <c r="E103" s="470"/>
    </row>
    <row r="104" spans="1:5">
      <c r="A104" s="468"/>
      <c r="B104" s="469"/>
      <c r="C104" s="469"/>
      <c r="D104" s="470"/>
      <c r="E104" s="470"/>
    </row>
    <row r="105" spans="1:5">
      <c r="A105" s="468"/>
      <c r="B105" s="469"/>
      <c r="C105" s="469"/>
      <c r="D105" s="470"/>
      <c r="E105" s="470"/>
    </row>
    <row r="106" spans="1:5">
      <c r="A106" s="468"/>
      <c r="B106" s="469"/>
      <c r="C106" s="469"/>
      <c r="D106" s="470"/>
      <c r="E106" s="470"/>
    </row>
    <row r="107" spans="1:5">
      <c r="A107" s="468"/>
      <c r="B107" s="469"/>
      <c r="C107" s="469"/>
      <c r="D107" s="470"/>
      <c r="E107" s="470"/>
    </row>
    <row r="108" spans="1:5">
      <c r="A108" s="468"/>
      <c r="B108" s="469"/>
      <c r="C108" s="469"/>
      <c r="D108" s="470"/>
      <c r="E108" s="470"/>
    </row>
    <row r="109" spans="1:5">
      <c r="A109" s="468"/>
      <c r="B109" s="469"/>
      <c r="C109" s="469"/>
      <c r="D109" s="470"/>
      <c r="E109" s="470"/>
    </row>
    <row r="110" spans="1:5">
      <c r="A110" s="468"/>
      <c r="B110" s="469"/>
      <c r="C110" s="469"/>
      <c r="D110" s="470"/>
      <c r="E110" s="470"/>
    </row>
    <row r="111" spans="1:5">
      <c r="A111" s="468"/>
      <c r="B111" s="469"/>
      <c r="C111" s="469"/>
      <c r="D111" s="470"/>
      <c r="E111" s="470"/>
    </row>
    <row r="112" spans="1:5">
      <c r="A112" s="468"/>
      <c r="B112" s="469"/>
      <c r="C112" s="469"/>
      <c r="D112" s="470"/>
      <c r="E112" s="470"/>
    </row>
    <row r="113" spans="1:5">
      <c r="A113" s="468"/>
      <c r="B113" s="469"/>
      <c r="C113" s="469"/>
      <c r="D113" s="470"/>
      <c r="E113" s="470"/>
    </row>
    <row r="114" spans="1:5">
      <c r="A114" s="468"/>
      <c r="B114" s="469"/>
      <c r="C114" s="469"/>
      <c r="D114" s="470"/>
      <c r="E114" s="470"/>
    </row>
    <row r="115" spans="1:5">
      <c r="A115" s="468"/>
      <c r="B115" s="469"/>
      <c r="C115" s="469"/>
      <c r="D115" s="470"/>
      <c r="E115" s="470"/>
    </row>
    <row r="116" spans="1:5">
      <c r="A116" s="468"/>
      <c r="B116" s="469"/>
      <c r="C116" s="469"/>
      <c r="D116" s="470"/>
      <c r="E116" s="470"/>
    </row>
    <row r="117" spans="1:5">
      <c r="A117" s="468"/>
      <c r="B117" s="469"/>
      <c r="C117" s="469"/>
      <c r="D117" s="470"/>
      <c r="E117" s="470"/>
    </row>
    <row r="118" spans="1:5">
      <c r="A118" s="468"/>
      <c r="B118" s="469"/>
      <c r="C118" s="469"/>
      <c r="D118" s="470"/>
      <c r="E118" s="470"/>
    </row>
    <row r="119" spans="1:5">
      <c r="A119" s="468"/>
      <c r="B119" s="469"/>
      <c r="C119" s="469"/>
      <c r="D119" s="470"/>
      <c r="E119" s="470"/>
    </row>
    <row r="120" spans="1:5">
      <c r="A120" s="468"/>
      <c r="B120" s="469"/>
      <c r="C120" s="469"/>
      <c r="D120" s="470"/>
      <c r="E120" s="470"/>
    </row>
    <row r="121" spans="1:5">
      <c r="A121" s="468"/>
      <c r="B121" s="469"/>
      <c r="C121" s="469"/>
      <c r="D121" s="470"/>
      <c r="E121" s="470"/>
    </row>
    <row r="122" spans="1:5">
      <c r="A122" s="468"/>
      <c r="B122" s="469"/>
      <c r="C122" s="469"/>
      <c r="D122" s="470"/>
      <c r="E122" s="470"/>
    </row>
    <row r="123" spans="1:5">
      <c r="A123" s="468"/>
      <c r="B123" s="469"/>
      <c r="C123" s="469"/>
      <c r="D123" s="470"/>
      <c r="E123" s="470"/>
    </row>
    <row r="124" spans="1:5">
      <c r="A124" s="468"/>
      <c r="B124" s="469"/>
      <c r="C124" s="469"/>
      <c r="D124" s="470"/>
      <c r="E124" s="470"/>
    </row>
    <row r="125" spans="1:5">
      <c r="A125" s="468"/>
      <c r="B125" s="469"/>
      <c r="C125" s="469"/>
      <c r="D125" s="470"/>
      <c r="E125" s="470"/>
    </row>
    <row r="126" spans="1:5">
      <c r="A126" s="468"/>
      <c r="B126" s="469"/>
      <c r="C126" s="469"/>
      <c r="D126" s="470"/>
      <c r="E126" s="470"/>
    </row>
    <row r="127" spans="1:5">
      <c r="A127" s="468"/>
      <c r="B127" s="469"/>
      <c r="C127" s="469"/>
      <c r="D127" s="470"/>
      <c r="E127" s="470"/>
    </row>
    <row r="128" spans="1:5">
      <c r="A128" s="468"/>
      <c r="B128" s="469"/>
      <c r="C128" s="469"/>
      <c r="D128" s="470"/>
      <c r="E128" s="470"/>
    </row>
    <row r="129" spans="1:5">
      <c r="A129" s="468"/>
      <c r="B129" s="469"/>
      <c r="C129" s="469"/>
      <c r="D129" s="470"/>
      <c r="E129" s="470"/>
    </row>
    <row r="130" spans="1:5">
      <c r="A130" s="468"/>
      <c r="B130" s="469"/>
      <c r="C130" s="469"/>
      <c r="D130" s="470"/>
      <c r="E130" s="470"/>
    </row>
    <row r="131" spans="1:5">
      <c r="A131" s="468"/>
      <c r="B131" s="469"/>
      <c r="C131" s="469"/>
      <c r="D131" s="470"/>
      <c r="E131" s="470"/>
    </row>
    <row r="132" spans="1:5">
      <c r="A132" s="468"/>
      <c r="B132" s="469"/>
      <c r="C132" s="469"/>
      <c r="D132" s="470"/>
      <c r="E132" s="470"/>
    </row>
    <row r="133" spans="1:5">
      <c r="A133" s="468"/>
      <c r="B133" s="469"/>
      <c r="C133" s="469"/>
      <c r="D133" s="470"/>
      <c r="E133" s="470"/>
    </row>
    <row r="134" spans="1:5">
      <c r="A134" s="468"/>
      <c r="B134" s="469"/>
      <c r="C134" s="469"/>
      <c r="D134" s="470"/>
      <c r="E134" s="470"/>
    </row>
    <row r="135" spans="1:5">
      <c r="A135" s="468"/>
      <c r="B135" s="469"/>
      <c r="C135" s="469"/>
      <c r="D135" s="470"/>
      <c r="E135" s="470"/>
    </row>
    <row r="136" spans="1:5">
      <c r="A136" s="468"/>
      <c r="B136" s="469"/>
      <c r="C136" s="469"/>
      <c r="D136" s="470"/>
      <c r="E136" s="470"/>
    </row>
    <row r="137" spans="1:5">
      <c r="A137" s="468"/>
      <c r="B137" s="469"/>
      <c r="C137" s="469"/>
      <c r="D137" s="470"/>
      <c r="E137" s="470"/>
    </row>
    <row r="138" spans="1:5">
      <c r="A138" s="468"/>
      <c r="B138" s="469"/>
      <c r="C138" s="469"/>
      <c r="D138" s="470"/>
      <c r="E138" s="470"/>
    </row>
    <row r="139" spans="1:5">
      <c r="A139" s="468"/>
      <c r="B139" s="469"/>
      <c r="C139" s="469"/>
      <c r="D139" s="470"/>
      <c r="E139" s="470"/>
    </row>
    <row r="140" spans="1:5">
      <c r="A140" s="468"/>
      <c r="B140" s="469"/>
      <c r="C140" s="469"/>
      <c r="D140" s="470"/>
      <c r="E140" s="470"/>
    </row>
    <row r="141" spans="1:5">
      <c r="A141" s="468"/>
      <c r="B141" s="469"/>
      <c r="C141" s="469"/>
      <c r="D141" s="470"/>
      <c r="E141" s="470"/>
    </row>
    <row r="142" spans="1:5">
      <c r="A142" s="468"/>
      <c r="B142" s="469"/>
      <c r="C142" s="469"/>
      <c r="D142" s="470"/>
      <c r="E142" s="470"/>
    </row>
    <row r="143" spans="1:5">
      <c r="A143" s="468"/>
      <c r="B143" s="469"/>
      <c r="C143" s="469"/>
      <c r="D143" s="470"/>
      <c r="E143" s="470"/>
    </row>
    <row r="144" spans="1:5">
      <c r="A144" s="468"/>
      <c r="B144" s="469"/>
      <c r="C144" s="469"/>
      <c r="D144" s="470"/>
      <c r="E144" s="470"/>
    </row>
    <row r="145" spans="1:5">
      <c r="A145" s="468"/>
      <c r="B145" s="469"/>
      <c r="C145" s="469"/>
      <c r="D145" s="470"/>
      <c r="E145" s="470"/>
    </row>
    <row r="146" spans="1:5">
      <c r="A146" s="468"/>
      <c r="B146" s="469"/>
      <c r="C146" s="469"/>
      <c r="D146" s="470"/>
      <c r="E146" s="470"/>
    </row>
    <row r="147" spans="1:5">
      <c r="A147" s="468"/>
      <c r="B147" s="469"/>
      <c r="C147" s="469"/>
      <c r="D147" s="470"/>
      <c r="E147" s="470"/>
    </row>
    <row r="148" spans="1:5">
      <c r="A148" s="468"/>
      <c r="B148" s="469"/>
      <c r="C148" s="469"/>
      <c r="D148" s="470"/>
      <c r="E148" s="470"/>
    </row>
    <row r="149" spans="1:5">
      <c r="A149" s="468"/>
      <c r="B149" s="469"/>
      <c r="C149" s="469"/>
      <c r="D149" s="470"/>
      <c r="E149" s="470"/>
    </row>
    <row r="150" spans="1:5">
      <c r="A150" s="468"/>
      <c r="B150" s="469"/>
      <c r="C150" s="469"/>
      <c r="D150" s="470"/>
      <c r="E150" s="470"/>
    </row>
    <row r="151" spans="1:5">
      <c r="A151" s="468"/>
      <c r="B151" s="469"/>
      <c r="C151" s="469"/>
      <c r="D151" s="470"/>
      <c r="E151" s="470"/>
    </row>
    <row r="152" spans="1:5">
      <c r="A152" s="468"/>
      <c r="B152" s="469"/>
      <c r="C152" s="469"/>
      <c r="D152" s="470"/>
      <c r="E152" s="470"/>
    </row>
    <row r="153" spans="1:5">
      <c r="A153" s="468"/>
      <c r="B153" s="469"/>
      <c r="C153" s="469"/>
      <c r="D153" s="470"/>
      <c r="E153" s="470"/>
    </row>
    <row r="154" spans="1:5">
      <c r="A154" s="468"/>
      <c r="B154" s="469"/>
      <c r="C154" s="469"/>
      <c r="D154" s="470"/>
      <c r="E154" s="470"/>
    </row>
    <row r="155" spans="1:5">
      <c r="A155" s="468"/>
      <c r="B155" s="469"/>
      <c r="C155" s="469"/>
      <c r="D155" s="470"/>
      <c r="E155" s="470"/>
    </row>
    <row r="156" spans="1:5">
      <c r="A156" s="468"/>
      <c r="B156" s="469"/>
      <c r="C156" s="469"/>
      <c r="D156" s="470"/>
      <c r="E156" s="470"/>
    </row>
    <row r="157" spans="1:5">
      <c r="A157" s="468"/>
      <c r="B157" s="469"/>
      <c r="C157" s="469"/>
      <c r="D157" s="470"/>
      <c r="E157" s="470"/>
    </row>
    <row r="158" spans="1:5">
      <c r="A158" s="468"/>
      <c r="B158" s="469"/>
      <c r="C158" s="469"/>
      <c r="D158" s="470"/>
      <c r="E158" s="470"/>
    </row>
    <row r="159" spans="1:5">
      <c r="A159" s="468"/>
      <c r="B159" s="469"/>
      <c r="C159" s="469"/>
      <c r="D159" s="470"/>
      <c r="E159" s="470"/>
    </row>
    <row r="160" spans="1:5">
      <c r="A160" s="468"/>
      <c r="B160" s="469"/>
      <c r="C160" s="469"/>
      <c r="D160" s="470"/>
      <c r="E160" s="470"/>
    </row>
    <row r="161" spans="1:5">
      <c r="A161" s="468"/>
      <c r="B161" s="469"/>
      <c r="C161" s="469"/>
      <c r="D161" s="470"/>
      <c r="E161" s="470"/>
    </row>
    <row r="162" spans="1:5">
      <c r="A162" s="468"/>
      <c r="B162" s="469"/>
      <c r="C162" s="469"/>
      <c r="D162" s="470"/>
      <c r="E162" s="470"/>
    </row>
    <row r="163" spans="1:5">
      <c r="A163" s="468"/>
      <c r="B163" s="469"/>
      <c r="C163" s="469"/>
      <c r="D163" s="470"/>
      <c r="E163" s="470"/>
    </row>
    <row r="164" spans="1:5">
      <c r="A164" s="468"/>
      <c r="B164" s="469"/>
      <c r="C164" s="469"/>
      <c r="D164" s="470"/>
      <c r="E164" s="470"/>
    </row>
    <row r="165" spans="1:5">
      <c r="A165" s="468"/>
      <c r="B165" s="469"/>
      <c r="C165" s="469"/>
      <c r="D165" s="470"/>
      <c r="E165" s="470"/>
    </row>
    <row r="166" spans="1:5">
      <c r="A166" s="468"/>
      <c r="B166" s="469"/>
      <c r="C166" s="469"/>
      <c r="D166" s="470"/>
      <c r="E166" s="470"/>
    </row>
    <row r="167" spans="1:5">
      <c r="A167" s="468"/>
      <c r="B167" s="469"/>
      <c r="C167" s="469"/>
      <c r="D167" s="470"/>
      <c r="E167" s="470"/>
    </row>
    <row r="168" spans="1:5">
      <c r="A168" s="468"/>
      <c r="B168" s="469"/>
      <c r="C168" s="469"/>
      <c r="D168" s="470"/>
      <c r="E168" s="470"/>
    </row>
    <row r="169" spans="1:5">
      <c r="A169" s="468"/>
      <c r="B169" s="469"/>
      <c r="C169" s="469"/>
      <c r="D169" s="470"/>
      <c r="E169" s="470"/>
    </row>
    <row r="170" spans="1:5">
      <c r="A170" s="468"/>
      <c r="B170" s="469"/>
      <c r="C170" s="469"/>
      <c r="D170" s="470"/>
      <c r="E170" s="470"/>
    </row>
    <row r="171" spans="1:5">
      <c r="A171" s="468"/>
      <c r="B171" s="469"/>
      <c r="C171" s="469"/>
      <c r="D171" s="470"/>
      <c r="E171" s="470"/>
    </row>
    <row r="172" spans="1:5">
      <c r="A172" s="468"/>
      <c r="B172" s="469"/>
      <c r="C172" s="469"/>
      <c r="D172" s="470"/>
      <c r="E172" s="470"/>
    </row>
  </sheetData>
  <phoneticPr fontId="1"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C525588-8E7A-45E0-8916-2AFA903D3A47}">
          <x14:formula1>
            <xm:f>工作底稿法!$A$7:$A$249</xm:f>
          </x14:formula1>
          <xm:sqref>B69 B13:B14 B2:B7 B165:B166 B157:B158 B154:B155 B160:B161 B173:B1048576 B168:B171 B163 B129:B133 B10:B11 B17:B22 B24:B25 B29:B39 B41:B67 B71:B73 B75:B76 B78:B79 B81:B91 B94:B127 B135:B137 B139 B141:B146 B150:B152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59EB8-9E84-42A8-BF8B-E28F18E71963}">
  <dimension ref="A1:H264"/>
  <sheetViews>
    <sheetView workbookViewId="0">
      <pane xSplit="2" ySplit="5" topLeftCell="C182" activePane="bottomRight" state="frozen"/>
      <selection activeCell="G155" sqref="G155"/>
      <selection pane="topRight" activeCell="G155" sqref="G155"/>
      <selection pane="bottomLeft" activeCell="G155" sqref="G155"/>
      <selection pane="bottomRight" activeCell="J17" sqref="J17"/>
    </sheetView>
  </sheetViews>
  <sheetFormatPr defaultRowHeight="13.5"/>
  <cols>
    <col min="1" max="1" width="34.125" style="124" hidden="1" customWidth="1"/>
    <col min="2" max="2" width="36.5" style="124" customWidth="1"/>
    <col min="3" max="3" width="16.375" style="124" customWidth="1"/>
    <col min="4" max="5" width="14" style="124" customWidth="1"/>
    <col min="6" max="6" width="20.625" style="124" customWidth="1"/>
    <col min="7" max="7" width="16.375" style="124" customWidth="1"/>
    <col min="8" max="8" width="13" style="124" customWidth="1"/>
    <col min="9" max="16384" width="9" style="124"/>
  </cols>
  <sheetData>
    <row r="1" spans="1:8">
      <c r="G1" s="131"/>
      <c r="H1" s="131"/>
    </row>
    <row r="2" spans="1:8">
      <c r="G2" s="131"/>
      <c r="H2" s="136"/>
    </row>
    <row r="3" spans="1:8" ht="14.25" thickBot="1">
      <c r="G3" s="131"/>
      <c r="H3" s="136"/>
    </row>
    <row r="4" spans="1:8">
      <c r="B4" s="508" t="s">
        <v>910</v>
      </c>
      <c r="C4" s="512" t="s">
        <v>927</v>
      </c>
      <c r="D4" s="512" t="s">
        <v>928</v>
      </c>
      <c r="E4" s="512"/>
      <c r="F4" s="547" t="s">
        <v>993</v>
      </c>
      <c r="G4" s="549" t="s">
        <v>926</v>
      </c>
    </row>
    <row r="5" spans="1:8">
      <c r="B5" s="509"/>
      <c r="C5" s="513"/>
      <c r="D5" s="455" t="s">
        <v>132</v>
      </c>
      <c r="E5" s="455" t="s">
        <v>133</v>
      </c>
      <c r="F5" s="548"/>
      <c r="G5" s="550"/>
    </row>
    <row r="6" spans="1:8" ht="15" customHeight="1">
      <c r="B6" s="54" t="s">
        <v>0</v>
      </c>
      <c r="C6" s="56"/>
      <c r="D6" s="56"/>
      <c r="E6" s="56"/>
      <c r="F6" s="460"/>
      <c r="G6" s="106"/>
    </row>
    <row r="7" spans="1:8" ht="15" customHeight="1">
      <c r="A7" s="129" t="s">
        <v>134</v>
      </c>
      <c r="B7" s="54" t="s">
        <v>134</v>
      </c>
      <c r="C7" s="59">
        <v>100000</v>
      </c>
      <c r="D7" s="60">
        <f>SUMIF(工作底稿法调整分录!$B:$B,$A7,工作底稿法调整分录!D:D)</f>
        <v>0</v>
      </c>
      <c r="E7" s="60">
        <f>SUMIF(工作底稿法调整分录!$B:$B,$A7,工作底稿法调整分录!E:E)</f>
        <v>0</v>
      </c>
      <c r="F7" s="461">
        <f>C7+D7-E7</f>
        <v>100000</v>
      </c>
      <c r="G7" s="88">
        <f>F7-'TB-本期'!AC7</f>
        <v>100000</v>
      </c>
    </row>
    <row r="8" spans="1:8" ht="15" hidden="1" customHeight="1">
      <c r="A8" s="129" t="s">
        <v>445</v>
      </c>
      <c r="B8" s="54" t="s">
        <v>445</v>
      </c>
      <c r="C8" s="59"/>
      <c r="D8" s="60">
        <f>SUMIF(工作底稿法调整分录!$B:$B,$A8,工作底稿法调整分录!D:D)</f>
        <v>0</v>
      </c>
      <c r="E8" s="60">
        <f>SUMIF(工作底稿法调整分录!$B:$B,$A8,工作底稿法调整分录!E:E)</f>
        <v>0</v>
      </c>
      <c r="F8" s="461">
        <f t="shared" ref="F8:F13" si="0">C8+D8-E8</f>
        <v>0</v>
      </c>
      <c r="G8" s="88">
        <f>F8-'TB-本期'!AC8</f>
        <v>0</v>
      </c>
    </row>
    <row r="9" spans="1:8" ht="15" hidden="1" customHeight="1">
      <c r="A9" s="129" t="s">
        <v>463</v>
      </c>
      <c r="B9" s="54" t="s">
        <v>463</v>
      </c>
      <c r="C9" s="59"/>
      <c r="D9" s="60">
        <f>SUMIF(工作底稿法调整分录!$B:$B,$A9,工作底稿法调整分录!D:D)</f>
        <v>0</v>
      </c>
      <c r="E9" s="60">
        <f>SUMIF(工作底稿法调整分录!$B:$B,$A9,工作底稿法调整分录!E:E)</f>
        <v>0</v>
      </c>
      <c r="F9" s="461">
        <f t="shared" si="0"/>
        <v>0</v>
      </c>
      <c r="G9" s="88">
        <f>F9-'TB-本期'!AC9</f>
        <v>0</v>
      </c>
    </row>
    <row r="10" spans="1:8" ht="15" hidden="1" customHeight="1">
      <c r="A10" s="129" t="s">
        <v>827</v>
      </c>
      <c r="B10" s="54" t="s">
        <v>827</v>
      </c>
      <c r="C10" s="59"/>
      <c r="D10" s="60">
        <f>SUMIF(工作底稿法调整分录!$B:$B,$A10,工作底稿法调整分录!D:D)</f>
        <v>0</v>
      </c>
      <c r="E10" s="60">
        <f>SUMIF(工作底稿法调整分录!$B:$B,$A10,工作底稿法调整分录!E:E)</f>
        <v>0</v>
      </c>
      <c r="F10" s="461">
        <f t="shared" si="0"/>
        <v>0</v>
      </c>
      <c r="G10" s="88">
        <f>F10-'TB-本期'!AC10</f>
        <v>0</v>
      </c>
    </row>
    <row r="11" spans="1:8" ht="15" hidden="1" customHeight="1">
      <c r="A11" s="129" t="s">
        <v>135</v>
      </c>
      <c r="B11" s="54" t="s">
        <v>135</v>
      </c>
      <c r="C11" s="59"/>
      <c r="D11" s="60">
        <f>SUMIF(工作底稿法调整分录!$B:$B,$A11,工作底稿法调整分录!D:D)</f>
        <v>0</v>
      </c>
      <c r="E11" s="60">
        <f>SUMIF(工作底稿法调整分录!$B:$B,$A11,工作底稿法调整分录!E:E)</f>
        <v>0</v>
      </c>
      <c r="F11" s="461">
        <f t="shared" si="0"/>
        <v>0</v>
      </c>
      <c r="G11" s="88">
        <f>F11-'TB-本期'!AC11</f>
        <v>0</v>
      </c>
    </row>
    <row r="12" spans="1:8" ht="15" customHeight="1">
      <c r="A12" s="129" t="s">
        <v>795</v>
      </c>
      <c r="B12" s="54" t="s">
        <v>795</v>
      </c>
      <c r="C12" s="59"/>
      <c r="D12" s="60">
        <f>SUMIF(工作底稿法调整分录!$B:$B,$A12,工作底稿法调整分录!D:D)</f>
        <v>0</v>
      </c>
      <c r="E12" s="60">
        <f>SUMIF(工作底稿法调整分录!$B:$B,$A12,工作底稿法调整分录!E:E)</f>
        <v>0</v>
      </c>
      <c r="F12" s="461">
        <f t="shared" si="0"/>
        <v>0</v>
      </c>
      <c r="G12" s="88">
        <f>F12-'TB-本期'!AC12</f>
        <v>0</v>
      </c>
    </row>
    <row r="13" spans="1:8" ht="15" customHeight="1">
      <c r="A13" s="129" t="s">
        <v>796</v>
      </c>
      <c r="B13" s="54" t="s">
        <v>796</v>
      </c>
      <c r="C13" s="59">
        <v>786571</v>
      </c>
      <c r="D13" s="60">
        <f>SUMIF(工作底稿法调整分录!$B:$B,$A13,工作底稿法调整分录!D:D)</f>
        <v>0</v>
      </c>
      <c r="E13" s="60">
        <f>SUMIF(工作底稿法调整分录!$B:$B,$A13,工作底稿法调整分录!E:E)</f>
        <v>0</v>
      </c>
      <c r="F13" s="461">
        <f t="shared" si="0"/>
        <v>786571</v>
      </c>
      <c r="G13" s="88">
        <f>F13-'TB-本期'!AC13</f>
        <v>786571</v>
      </c>
    </row>
    <row r="14" spans="1:8" ht="15" customHeight="1">
      <c r="A14" s="129" t="s">
        <v>880</v>
      </c>
      <c r="B14" s="54" t="s">
        <v>945</v>
      </c>
      <c r="C14" s="59"/>
      <c r="D14" s="60">
        <f>SUMIF(工作底稿法调整分录!$B:$B,$A14,工作底稿法调整分录!D:D)</f>
        <v>0</v>
      </c>
      <c r="E14" s="60">
        <f>SUMIF(工作底稿法调整分录!$B:$B,$A14,工作底稿法调整分录!E:E)</f>
        <v>0</v>
      </c>
      <c r="F14" s="461">
        <f>C14+E14-D14</f>
        <v>0</v>
      </c>
      <c r="G14" s="88">
        <f>F14-'TB-本期'!AC14</f>
        <v>0</v>
      </c>
    </row>
    <row r="15" spans="1:8" ht="15" customHeight="1">
      <c r="A15" s="129"/>
      <c r="B15" s="62" t="s">
        <v>946</v>
      </c>
      <c r="C15" s="63">
        <f>C13-C14</f>
        <v>786571</v>
      </c>
      <c r="D15" s="64"/>
      <c r="E15" s="64"/>
      <c r="F15" s="462">
        <f>F13-F14</f>
        <v>786571</v>
      </c>
      <c r="G15" s="88">
        <f>F15-'TB-本期'!AC15</f>
        <v>786571</v>
      </c>
    </row>
    <row r="16" spans="1:8" s="131" customFormat="1" ht="15" customHeight="1">
      <c r="A16" s="135" t="s">
        <v>828</v>
      </c>
      <c r="B16" s="112" t="s">
        <v>828</v>
      </c>
      <c r="C16" s="59"/>
      <c r="D16" s="60">
        <f>SUMIF(工作底稿法调整分录!$B:$B,$A16,工作底稿法调整分录!D:D)</f>
        <v>0</v>
      </c>
      <c r="E16" s="60">
        <f>SUMIF(工作底稿法调整分录!$B:$B,$A16,工作底稿法调整分录!E:E)</f>
        <v>0</v>
      </c>
      <c r="F16" s="461">
        <f>C16+D16-E16</f>
        <v>0</v>
      </c>
      <c r="G16" s="88">
        <f>F16-'TB-本期'!AC16</f>
        <v>0</v>
      </c>
    </row>
    <row r="17" spans="1:7" ht="15" customHeight="1">
      <c r="A17" s="129" t="s">
        <v>136</v>
      </c>
      <c r="B17" s="54" t="s">
        <v>136</v>
      </c>
      <c r="C17" s="59">
        <v>700000</v>
      </c>
      <c r="D17" s="60">
        <f>SUMIF(工作底稿法调整分录!$B:$B,$A17,工作底稿法调整分录!D:D)</f>
        <v>0</v>
      </c>
      <c r="E17" s="60">
        <f>SUMIF(工作底稿法调整分录!$B:$B,$A17,工作底稿法调整分录!E:E)</f>
        <v>0</v>
      </c>
      <c r="F17" s="461">
        <f t="shared" ref="F17:F67" si="1">C17+D17-E17</f>
        <v>700000</v>
      </c>
      <c r="G17" s="88">
        <f>F17-'TB-本期'!AC17</f>
        <v>700000</v>
      </c>
    </row>
    <row r="18" spans="1:7" ht="15" hidden="1" customHeight="1">
      <c r="A18" s="129" t="s">
        <v>464</v>
      </c>
      <c r="B18" s="54" t="s">
        <v>464</v>
      </c>
      <c r="C18" s="59"/>
      <c r="D18" s="60">
        <f>SUMIF(工作底稿法调整分录!$B:$B,$A18,工作底稿法调整分录!D:D)</f>
        <v>0</v>
      </c>
      <c r="E18" s="60">
        <f>SUMIF(工作底稿法调整分录!$B:$B,$A18,工作底稿法调整分录!E:E)</f>
        <v>0</v>
      </c>
      <c r="F18" s="461">
        <f t="shared" si="1"/>
        <v>0</v>
      </c>
      <c r="G18" s="88">
        <f>F18-'TB-本期'!AC18</f>
        <v>0</v>
      </c>
    </row>
    <row r="19" spans="1:7" ht="15" hidden="1" customHeight="1">
      <c r="A19" s="129" t="s">
        <v>465</v>
      </c>
      <c r="B19" s="54" t="s">
        <v>465</v>
      </c>
      <c r="C19" s="59"/>
      <c r="D19" s="60">
        <f>SUMIF(工作底稿法调整分录!$B:$B,$A19,工作底稿法调整分录!D:D)</f>
        <v>0</v>
      </c>
      <c r="E19" s="60">
        <f>SUMIF(工作底稿法调整分录!$B:$B,$A19,工作底稿法调整分录!E:E)</f>
        <v>0</v>
      </c>
      <c r="F19" s="461">
        <f t="shared" si="1"/>
        <v>0</v>
      </c>
      <c r="G19" s="88">
        <f>F19-'TB-本期'!AC19</f>
        <v>0</v>
      </c>
    </row>
    <row r="20" spans="1:7" ht="15" hidden="1" customHeight="1">
      <c r="A20" s="129" t="s">
        <v>466</v>
      </c>
      <c r="B20" s="54" t="s">
        <v>466</v>
      </c>
      <c r="C20" s="59"/>
      <c r="D20" s="60">
        <f>SUMIF(工作底稿法调整分录!$B:$B,$A20,工作底稿法调整分录!D:D)</f>
        <v>0</v>
      </c>
      <c r="E20" s="60">
        <f>SUMIF(工作底稿法调整分录!$B:$B,$A20,工作底稿法调整分录!E:E)</f>
        <v>0</v>
      </c>
      <c r="F20" s="461">
        <f t="shared" si="1"/>
        <v>0</v>
      </c>
      <c r="G20" s="88">
        <f>F20-'TB-本期'!AC20</f>
        <v>0</v>
      </c>
    </row>
    <row r="21" spans="1:7" ht="15" customHeight="1">
      <c r="A21" s="129" t="s">
        <v>137</v>
      </c>
      <c r="B21" s="54" t="s">
        <v>137</v>
      </c>
      <c r="C21" s="59">
        <v>600000</v>
      </c>
      <c r="D21" s="60">
        <f>SUMIF(工作底稿法调整分录!$B:$B,$A21,工作底稿法调整分录!D:D)</f>
        <v>0</v>
      </c>
      <c r="E21" s="60">
        <f>SUMIF(工作底稿法调整分录!$B:$B,$A21,工作底稿法调整分录!E:E)</f>
        <v>0</v>
      </c>
      <c r="F21" s="461">
        <f t="shared" si="1"/>
        <v>600000</v>
      </c>
      <c r="G21" s="88">
        <f>F21-'TB-本期'!AC21</f>
        <v>600000</v>
      </c>
    </row>
    <row r="22" spans="1:7" ht="15" customHeight="1">
      <c r="A22" s="129" t="s">
        <v>878</v>
      </c>
      <c r="B22" s="54" t="s">
        <v>947</v>
      </c>
      <c r="C22" s="59">
        <v>30000</v>
      </c>
      <c r="D22" s="60">
        <f>SUMIF(工作底稿法调整分录!$B:$B,$A22,工作底稿法调整分录!D:D)</f>
        <v>0</v>
      </c>
      <c r="E22" s="60">
        <f>SUMIF(工作底稿法调整分录!$B:$B,$A22,工作底稿法调整分录!E:E)</f>
        <v>0</v>
      </c>
      <c r="F22" s="461">
        <f>C22+E22-D22</f>
        <v>30000</v>
      </c>
      <c r="G22" s="88">
        <f>F22-'TB-本期'!AC22</f>
        <v>30000</v>
      </c>
    </row>
    <row r="23" spans="1:7" ht="15" customHeight="1">
      <c r="A23" s="129"/>
      <c r="B23" s="62" t="s">
        <v>948</v>
      </c>
      <c r="C23" s="67">
        <f>C21-C22</f>
        <v>570000</v>
      </c>
      <c r="D23" s="67"/>
      <c r="E23" s="67"/>
      <c r="F23" s="463">
        <f>F21-F22</f>
        <v>570000</v>
      </c>
      <c r="G23" s="88">
        <f>F23-'TB-本期'!AC23</f>
        <v>570000</v>
      </c>
    </row>
    <row r="24" spans="1:7" ht="15" customHeight="1">
      <c r="A24" s="129" t="s">
        <v>467</v>
      </c>
      <c r="B24" s="54" t="s">
        <v>467</v>
      </c>
      <c r="C24" s="59"/>
      <c r="D24" s="60">
        <f>SUMIF(工作底稿法调整分录!$B:$B,$A24,工作底稿法调整分录!D:D)</f>
        <v>0</v>
      </c>
      <c r="E24" s="60">
        <f>SUMIF(工作底稿法调整分录!$B:$B,$A24,工作底稿法调整分录!E:E)</f>
        <v>0</v>
      </c>
      <c r="F24" s="461">
        <f t="shared" si="1"/>
        <v>0</v>
      </c>
      <c r="G24" s="88">
        <f>F24-'TB-本期'!AC24</f>
        <v>0</v>
      </c>
    </row>
    <row r="25" spans="1:7" ht="15" customHeight="1">
      <c r="A25" s="129" t="s">
        <v>138</v>
      </c>
      <c r="B25" s="54" t="s">
        <v>138</v>
      </c>
      <c r="C25" s="59">
        <v>100000</v>
      </c>
      <c r="D25" s="60">
        <f>SUMIF(工作底稿法调整分录!$B:$B,$A25,工作底稿法调整分录!D:D)</f>
        <v>0</v>
      </c>
      <c r="E25" s="60">
        <f>SUMIF(工作底稿法调整分录!$B:$B,$A25,工作底稿法调整分录!E:E)</f>
        <v>0</v>
      </c>
      <c r="F25" s="461">
        <f t="shared" si="1"/>
        <v>100000</v>
      </c>
      <c r="G25" s="88">
        <f>F25-'TB-本期'!AC25</f>
        <v>100000</v>
      </c>
    </row>
    <row r="26" spans="1:7" ht="15" customHeight="1">
      <c r="A26" s="129" t="s">
        <v>876</v>
      </c>
      <c r="B26" s="54" t="s">
        <v>949</v>
      </c>
      <c r="C26" s="59"/>
      <c r="D26" s="60">
        <f>SUMIF(工作底稿法调整分录!$B:$B,$A26,工作底稿法调整分录!D:D)</f>
        <v>0</v>
      </c>
      <c r="E26" s="60">
        <f>SUMIF(工作底稿法调整分录!$B:$B,$A26,工作底稿法调整分录!E:E)</f>
        <v>0</v>
      </c>
      <c r="F26" s="461">
        <f>C26+E26-D26</f>
        <v>0</v>
      </c>
      <c r="G26" s="88">
        <f>F26-'TB-本期'!AC26</f>
        <v>0</v>
      </c>
    </row>
    <row r="27" spans="1:7" ht="15" customHeight="1">
      <c r="A27" s="129"/>
      <c r="B27" s="62" t="s">
        <v>950</v>
      </c>
      <c r="C27" s="63">
        <f>C25-C26</f>
        <v>100000</v>
      </c>
      <c r="D27" s="67"/>
      <c r="E27" s="67"/>
      <c r="F27" s="463">
        <f>F25-F26</f>
        <v>100000</v>
      </c>
      <c r="G27" s="88">
        <f>F27-'TB-本期'!AC27</f>
        <v>100000</v>
      </c>
    </row>
    <row r="28" spans="1:7" s="131" customFormat="1" ht="15" customHeight="1">
      <c r="A28" s="135" t="s">
        <v>829</v>
      </c>
      <c r="B28" s="54" t="s">
        <v>829</v>
      </c>
      <c r="C28" s="59"/>
      <c r="D28" s="60">
        <f>SUMIF(工作底稿法调整分录!$B:$B,$A28,工作底稿法调整分录!D:D)</f>
        <v>0</v>
      </c>
      <c r="E28" s="60">
        <f>SUMIF(工作底稿法调整分录!$B:$B,$A28,工作底稿法调整分录!E:E)</f>
        <v>0</v>
      </c>
      <c r="F28" s="461">
        <f t="shared" si="1"/>
        <v>0</v>
      </c>
      <c r="G28" s="88">
        <f>F28-'TB-本期'!AC28</f>
        <v>0</v>
      </c>
    </row>
    <row r="29" spans="1:7" ht="15" hidden="1" customHeight="1">
      <c r="A29" s="129" t="s">
        <v>468</v>
      </c>
      <c r="B29" s="54" t="s">
        <v>468</v>
      </c>
      <c r="C29" s="59"/>
      <c r="D29" s="60">
        <f>SUMIF(工作底稿法调整分录!$B:$B,$A29,工作底稿法调整分录!D:D)</f>
        <v>0</v>
      </c>
      <c r="E29" s="60">
        <f>SUMIF(工作底稿法调整分录!$B:$B,$A29,工作底稿法调整分录!E:E)</f>
        <v>0</v>
      </c>
      <c r="F29" s="461">
        <f t="shared" si="1"/>
        <v>0</v>
      </c>
      <c r="G29" s="88">
        <f>F29-'TB-本期'!AC29</f>
        <v>0</v>
      </c>
    </row>
    <row r="30" spans="1:7" ht="15" customHeight="1">
      <c r="A30" s="129" t="s">
        <v>139</v>
      </c>
      <c r="B30" s="54" t="s">
        <v>139</v>
      </c>
      <c r="C30" s="59"/>
      <c r="D30" s="60">
        <f>SUMIF(工作底稿法调整分录!$B:$B,$A30,工作底稿法调整分录!D:D)</f>
        <v>0</v>
      </c>
      <c r="E30" s="60">
        <f>SUMIF(工作底稿法调整分录!$B:$B,$A30,工作底稿法调整分录!E:E)</f>
        <v>0</v>
      </c>
      <c r="F30" s="461">
        <f t="shared" si="1"/>
        <v>0</v>
      </c>
      <c r="G30" s="88">
        <f>F30-'TB-本期'!AC30</f>
        <v>0</v>
      </c>
    </row>
    <row r="31" spans="1:7" ht="15" customHeight="1">
      <c r="A31" s="129" t="s">
        <v>140</v>
      </c>
      <c r="B31" s="54" t="s">
        <v>140</v>
      </c>
      <c r="C31" s="59">
        <v>6000000</v>
      </c>
      <c r="D31" s="60">
        <f>SUMIF(工作底稿法调整分录!$B:$B,$A31,工作底稿法调整分录!D:D)</f>
        <v>0</v>
      </c>
      <c r="E31" s="60">
        <f>SUMIF(工作底稿法调整分录!$B:$B,$A31,工作底稿法调整分录!E:E)</f>
        <v>0</v>
      </c>
      <c r="F31" s="461">
        <f t="shared" si="1"/>
        <v>6000000</v>
      </c>
      <c r="G31" s="88">
        <f>F31-'TB-本期'!AC31</f>
        <v>6000000</v>
      </c>
    </row>
    <row r="32" spans="1:7" ht="15" customHeight="1">
      <c r="A32" s="129"/>
      <c r="B32" s="62" t="s">
        <v>19</v>
      </c>
      <c r="C32" s="63">
        <f>SUM(C7:C31)-SUM(C13:C14)-SUM(C21:C22)-SUM(C25:C26)</f>
        <v>8256571</v>
      </c>
      <c r="D32" s="67">
        <f>SUM(D7:D31)</f>
        <v>0</v>
      </c>
      <c r="E32" s="67">
        <f>SUM(E7:E31)</f>
        <v>0</v>
      </c>
      <c r="F32" s="463">
        <f>SUM(F7:F31)-SUM(F13:F14)-SUM(F21:F22)-SUM(F25:F26)</f>
        <v>8256571</v>
      </c>
      <c r="G32" s="88">
        <f>F32-'TB-本期'!AC32</f>
        <v>8256571</v>
      </c>
    </row>
    <row r="33" spans="1:7" ht="15" customHeight="1">
      <c r="A33" s="129"/>
      <c r="B33" s="54" t="s">
        <v>21</v>
      </c>
      <c r="C33" s="59"/>
      <c r="D33" s="60">
        <f>SUMIF(工作底稿法调整分录!$B:$B,$A33,工作底稿法调整分录!D:D)</f>
        <v>0</v>
      </c>
      <c r="E33" s="60">
        <f>SUMIF(工作底稿法调整分录!$B:$B,$A33,工作底稿法调整分录!E:E)</f>
        <v>0</v>
      </c>
      <c r="F33" s="461">
        <f t="shared" si="1"/>
        <v>0</v>
      </c>
      <c r="G33" s="88">
        <f>F33-'TB-本期'!AC33</f>
        <v>0</v>
      </c>
    </row>
    <row r="34" spans="1:7" ht="15" hidden="1" customHeight="1">
      <c r="A34" s="129" t="s">
        <v>487</v>
      </c>
      <c r="B34" s="54" t="s">
        <v>487</v>
      </c>
      <c r="C34" s="59"/>
      <c r="D34" s="60">
        <f>SUMIF(工作底稿法调整分录!$B:$B,$A34,工作底稿法调整分录!D:D)</f>
        <v>0</v>
      </c>
      <c r="E34" s="60">
        <f>SUMIF(工作底稿法调整分录!$B:$B,$A34,工作底稿法调整分录!E:E)</f>
        <v>0</v>
      </c>
      <c r="F34" s="461">
        <f t="shared" si="1"/>
        <v>0</v>
      </c>
      <c r="G34" s="88">
        <f>F34-'TB-本期'!AC34</f>
        <v>0</v>
      </c>
    </row>
    <row r="35" spans="1:7" ht="15" customHeight="1">
      <c r="A35" s="129" t="s">
        <v>830</v>
      </c>
      <c r="B35" s="54" t="s">
        <v>830</v>
      </c>
      <c r="C35" s="59"/>
      <c r="D35" s="60">
        <f>SUMIF(工作底稿法调整分录!$B:$B,$A35,工作底稿法调整分录!D:D)</f>
        <v>0</v>
      </c>
      <c r="E35" s="60">
        <f>SUMIF(工作底稿法调整分录!$B:$B,$A35,工作底稿法调整分录!E:E)</f>
        <v>0</v>
      </c>
      <c r="F35" s="461">
        <f t="shared" si="1"/>
        <v>0</v>
      </c>
      <c r="G35" s="88">
        <f>F35-'TB-本期'!AC35</f>
        <v>0</v>
      </c>
    </row>
    <row r="36" spans="1:7" ht="15" customHeight="1">
      <c r="A36" s="129" t="s">
        <v>831</v>
      </c>
      <c r="B36" s="54" t="s">
        <v>831</v>
      </c>
      <c r="C36" s="59"/>
      <c r="D36" s="60">
        <f>SUMIF(工作底稿法调整分录!$B:$B,$A36,工作底稿法调整分录!D:D)</f>
        <v>0</v>
      </c>
      <c r="E36" s="60">
        <f>SUMIF(工作底稿法调整分录!$B:$B,$A36,工作底稿法调整分录!E:E)</f>
        <v>0</v>
      </c>
      <c r="F36" s="461">
        <f t="shared" si="1"/>
        <v>0</v>
      </c>
      <c r="G36" s="88">
        <f>F36-'TB-本期'!AC36</f>
        <v>0</v>
      </c>
    </row>
    <row r="37" spans="1:7" ht="15" customHeight="1">
      <c r="A37" s="129" t="s">
        <v>141</v>
      </c>
      <c r="B37" s="54" t="s">
        <v>141</v>
      </c>
      <c r="C37" s="59"/>
      <c r="D37" s="60">
        <f>SUMIF(工作底稿法调整分录!$B:$B,$A37,工作底稿法调整分录!D:D)</f>
        <v>0</v>
      </c>
      <c r="E37" s="60">
        <f>SUMIF(工作底稿法调整分录!$B:$B,$A37,工作底稿法调整分录!E:E)</f>
        <v>0</v>
      </c>
      <c r="F37" s="461">
        <f t="shared" si="1"/>
        <v>0</v>
      </c>
      <c r="G37" s="88">
        <f>F37-'TB-本期'!AC37</f>
        <v>0</v>
      </c>
    </row>
    <row r="38" spans="1:7" ht="15" customHeight="1">
      <c r="A38" s="129" t="s">
        <v>142</v>
      </c>
      <c r="B38" s="54" t="s">
        <v>142</v>
      </c>
      <c r="C38" s="59">
        <v>600000</v>
      </c>
      <c r="D38" s="60">
        <f>SUMIF(工作底稿法调整分录!$B:$B,$A38,工作底稿法调整分录!D:D)</f>
        <v>0</v>
      </c>
      <c r="E38" s="60">
        <f>SUMIF(工作底稿法调整分录!$B:$B,$A38,工作底稿法调整分录!E:E)</f>
        <v>0</v>
      </c>
      <c r="F38" s="461">
        <f t="shared" si="1"/>
        <v>600000</v>
      </c>
      <c r="G38" s="88">
        <f>F38-'TB-本期'!AC38</f>
        <v>600000</v>
      </c>
    </row>
    <row r="39" spans="1:7" ht="15" customHeight="1">
      <c r="A39" s="129" t="s">
        <v>874</v>
      </c>
      <c r="B39" s="54" t="s">
        <v>951</v>
      </c>
      <c r="C39" s="59"/>
      <c r="D39" s="60">
        <f>SUMIF(工作底稿法调整分录!$B:$B,$A39,工作底稿法调整分录!D:D)</f>
        <v>0</v>
      </c>
      <c r="E39" s="60">
        <f>SUMIF(工作底稿法调整分录!$B:$B,$A39,工作底稿法调整分录!E:E)</f>
        <v>0</v>
      </c>
      <c r="F39" s="461">
        <f>C39+E39-D39</f>
        <v>0</v>
      </c>
      <c r="G39" s="88">
        <f>F39-'TB-本期'!AC39</f>
        <v>0</v>
      </c>
    </row>
    <row r="40" spans="1:7" ht="15" customHeight="1">
      <c r="A40" s="129"/>
      <c r="B40" s="62" t="s">
        <v>952</v>
      </c>
      <c r="C40" s="63">
        <f>C38-C39</f>
        <v>600000</v>
      </c>
      <c r="D40" s="67"/>
      <c r="E40" s="67"/>
      <c r="F40" s="463">
        <f>F38-F39</f>
        <v>600000</v>
      </c>
      <c r="G40" s="88">
        <f>F40-'TB-本期'!AC40</f>
        <v>600000</v>
      </c>
    </row>
    <row r="41" spans="1:7" s="131" customFormat="1" ht="15" customHeight="1">
      <c r="A41" s="135" t="s">
        <v>832</v>
      </c>
      <c r="B41" s="112" t="s">
        <v>832</v>
      </c>
      <c r="C41" s="59"/>
      <c r="D41" s="60">
        <f>SUMIF(工作底稿法调整分录!$B:$B,$A41,工作底稿法调整分录!D:D)</f>
        <v>0</v>
      </c>
      <c r="E41" s="60">
        <f>SUMIF(工作底稿法调整分录!$B:$B,$A41,工作底稿法调整分录!E:E)</f>
        <v>0</v>
      </c>
      <c r="F41" s="461">
        <f t="shared" si="1"/>
        <v>0</v>
      </c>
      <c r="G41" s="88">
        <f>F41-'TB-本期'!AC41</f>
        <v>0</v>
      </c>
    </row>
    <row r="42" spans="1:7" s="131" customFormat="1" ht="15" customHeight="1">
      <c r="A42" s="135" t="s">
        <v>833</v>
      </c>
      <c r="B42" s="112" t="s">
        <v>833</v>
      </c>
      <c r="C42" s="59"/>
      <c r="D42" s="60">
        <f>SUMIF(工作底稿法调整分录!$B:$B,$A42,工作底稿法调整分录!D:D)</f>
        <v>0</v>
      </c>
      <c r="E42" s="60">
        <f>SUMIF(工作底稿法调整分录!$B:$B,$A42,工作底稿法调整分录!E:E)</f>
        <v>0</v>
      </c>
      <c r="F42" s="461">
        <f t="shared" si="1"/>
        <v>0</v>
      </c>
      <c r="G42" s="88">
        <f>F42-'TB-本期'!AC42</f>
        <v>0</v>
      </c>
    </row>
    <row r="43" spans="1:7" ht="15" customHeight="1">
      <c r="A43" s="129" t="s">
        <v>143</v>
      </c>
      <c r="B43" s="54" t="s">
        <v>143</v>
      </c>
      <c r="C43" s="59"/>
      <c r="D43" s="60">
        <f>SUMIF(工作底稿法调整分录!$B:$B,$A43,工作底稿法调整分录!D:D)</f>
        <v>0</v>
      </c>
      <c r="E43" s="60">
        <f>SUMIF(工作底稿法调整分录!$B:$B,$A43,工作底稿法调整分录!E:E)</f>
        <v>0</v>
      </c>
      <c r="F43" s="461">
        <f t="shared" si="1"/>
        <v>0</v>
      </c>
      <c r="G43" s="88">
        <f>F43-'TB-本期'!AC43</f>
        <v>0</v>
      </c>
    </row>
    <row r="44" spans="1:7" ht="15" customHeight="1">
      <c r="A44" s="129" t="s">
        <v>872</v>
      </c>
      <c r="B44" s="54" t="s">
        <v>953</v>
      </c>
      <c r="C44" s="59"/>
      <c r="D44" s="60">
        <f>SUMIF(工作底稿法调整分录!$B:$B,$A44,工作底稿法调整分录!D:D)</f>
        <v>0</v>
      </c>
      <c r="E44" s="60">
        <f>SUMIF(工作底稿法调整分录!$B:$B,$A44,工作底稿法调整分录!E:E)</f>
        <v>0</v>
      </c>
      <c r="F44" s="461">
        <f t="shared" ref="F44:F45" si="2">C44+E44-D44</f>
        <v>0</v>
      </c>
      <c r="G44" s="88">
        <f>F44-'TB-本期'!AC44</f>
        <v>0</v>
      </c>
    </row>
    <row r="45" spans="1:7" ht="15" customHeight="1">
      <c r="A45" s="129" t="s">
        <v>870</v>
      </c>
      <c r="B45" s="54" t="s">
        <v>954</v>
      </c>
      <c r="C45" s="59"/>
      <c r="D45" s="60">
        <f>SUMIF(工作底稿法调整分录!$B:$B,$A45,工作底稿法调整分录!D:D)</f>
        <v>0</v>
      </c>
      <c r="E45" s="60">
        <f>SUMIF(工作底稿法调整分录!$B:$B,$A45,工作底稿法调整分录!E:E)</f>
        <v>0</v>
      </c>
      <c r="F45" s="461">
        <f t="shared" si="2"/>
        <v>0</v>
      </c>
      <c r="G45" s="88">
        <f>F45-'TB-本期'!AC45</f>
        <v>0</v>
      </c>
    </row>
    <row r="46" spans="1:7" ht="15" customHeight="1">
      <c r="A46" s="129"/>
      <c r="B46" s="62" t="s">
        <v>955</v>
      </c>
      <c r="C46" s="63">
        <f>C43-C44-C45</f>
        <v>0</v>
      </c>
      <c r="D46" s="67"/>
      <c r="E46" s="67"/>
      <c r="F46" s="463">
        <f>F43-F44-F45</f>
        <v>0</v>
      </c>
      <c r="G46" s="88">
        <f>F46-'TB-本期'!AC46</f>
        <v>0</v>
      </c>
    </row>
    <row r="47" spans="1:7" ht="15" customHeight="1">
      <c r="A47" s="129" t="s">
        <v>144</v>
      </c>
      <c r="B47" s="54" t="s">
        <v>144</v>
      </c>
      <c r="C47" s="59">
        <v>90000000</v>
      </c>
      <c r="D47" s="60">
        <f>SUMIF(工作底稿法调整分录!$B:$B,$A47,工作底稿法调整分录!D:D)</f>
        <v>0</v>
      </c>
      <c r="E47" s="60">
        <f>SUMIF(工作底稿法调整分录!$B:$B,$A47,工作底稿法调整分录!E:E)</f>
        <v>0</v>
      </c>
      <c r="F47" s="461">
        <f t="shared" si="1"/>
        <v>90000000</v>
      </c>
      <c r="G47" s="88">
        <f>F47-'TB-本期'!AC47</f>
        <v>90000000</v>
      </c>
    </row>
    <row r="48" spans="1:7" ht="15" customHeight="1">
      <c r="A48" s="129" t="s">
        <v>868</v>
      </c>
      <c r="B48" s="54" t="s">
        <v>956</v>
      </c>
      <c r="C48" s="59">
        <v>40000000</v>
      </c>
      <c r="D48" s="60">
        <f>SUMIF(工作底稿法调整分录!$B:$B,$A48,工作底稿法调整分录!D:D)</f>
        <v>0</v>
      </c>
      <c r="E48" s="60">
        <f>SUMIF(工作底稿法调整分录!$B:$B,$A48,工作底稿法调整分录!E:E)</f>
        <v>0</v>
      </c>
      <c r="F48" s="461">
        <f>C48+E48-D48</f>
        <v>40000000</v>
      </c>
      <c r="G48" s="88">
        <f>F48-'TB-本期'!AC48</f>
        <v>40000000</v>
      </c>
    </row>
    <row r="49" spans="1:7" ht="15" customHeight="1">
      <c r="A49" s="129" t="s">
        <v>866</v>
      </c>
      <c r="B49" s="54" t="s">
        <v>957</v>
      </c>
      <c r="C49" s="59"/>
      <c r="D49" s="60">
        <f>SUMIF(工作底稿法调整分录!$B:$B,$A49,工作底稿法调整分录!D:D)</f>
        <v>0</v>
      </c>
      <c r="E49" s="60">
        <f>SUMIF(工作底稿法调整分录!$B:$B,$A49,工作底稿法调整分录!E:E)</f>
        <v>0</v>
      </c>
      <c r="F49" s="461">
        <f t="shared" ref="F49" si="3">C49+E49-D49</f>
        <v>0</v>
      </c>
      <c r="G49" s="88">
        <f>F49-'TB-本期'!AC49</f>
        <v>0</v>
      </c>
    </row>
    <row r="50" spans="1:7" ht="15" customHeight="1">
      <c r="A50" s="129"/>
      <c r="B50" s="62" t="s">
        <v>958</v>
      </c>
      <c r="C50" s="63">
        <f>C47-C48-C49</f>
        <v>50000000</v>
      </c>
      <c r="D50" s="67"/>
      <c r="E50" s="67"/>
      <c r="F50" s="463">
        <f>F47-F48-F49</f>
        <v>50000000</v>
      </c>
      <c r="G50" s="88">
        <f>F50-'TB-本期'!AC50</f>
        <v>50000000</v>
      </c>
    </row>
    <row r="51" spans="1:7" ht="15" customHeight="1">
      <c r="A51" s="129" t="s">
        <v>145</v>
      </c>
      <c r="B51" s="54" t="s">
        <v>145</v>
      </c>
      <c r="C51" s="59">
        <v>1000000</v>
      </c>
      <c r="D51" s="60">
        <f>SUMIF(工作底稿法调整分录!$B:$B,$A51,工作底稿法调整分录!D:D)</f>
        <v>0</v>
      </c>
      <c r="E51" s="60">
        <f>SUMIF(工作底稿法调整分录!$B:$B,$A51,工作底稿法调整分录!E:E)</f>
        <v>0</v>
      </c>
      <c r="F51" s="461">
        <f t="shared" si="1"/>
        <v>1000000</v>
      </c>
      <c r="G51" s="88">
        <f>F51-'TB-本期'!AC51</f>
        <v>1000000</v>
      </c>
    </row>
    <row r="52" spans="1:7" ht="15" customHeight="1">
      <c r="A52" s="129" t="s">
        <v>864</v>
      </c>
      <c r="B52" s="54" t="s">
        <v>959</v>
      </c>
      <c r="C52" s="59"/>
      <c r="D52" s="60">
        <f>SUMIF(工作底稿法调整分录!$B:$B,$A52,工作底稿法调整分录!D:D)</f>
        <v>0</v>
      </c>
      <c r="E52" s="60">
        <f>SUMIF(工作底稿法调整分录!$B:$B,$A52,工作底稿法调整分录!E:E)</f>
        <v>0</v>
      </c>
      <c r="F52" s="461">
        <f>C52+E52-D52</f>
        <v>0</v>
      </c>
      <c r="G52" s="88">
        <f>F52-'TB-本期'!AC52</f>
        <v>0</v>
      </c>
    </row>
    <row r="53" spans="1:7" ht="15" customHeight="1">
      <c r="A53" s="129"/>
      <c r="B53" s="62" t="s">
        <v>960</v>
      </c>
      <c r="C53" s="63">
        <f>C51-C52</f>
        <v>1000000</v>
      </c>
      <c r="D53" s="67"/>
      <c r="E53" s="67"/>
      <c r="F53" s="463">
        <f>F51-F52</f>
        <v>1000000</v>
      </c>
      <c r="G53" s="88">
        <f>F53-'TB-本期'!AC53</f>
        <v>1000000</v>
      </c>
    </row>
    <row r="54" spans="1:7" ht="15" customHeight="1">
      <c r="A54" s="129" t="s">
        <v>146</v>
      </c>
      <c r="B54" s="54" t="s">
        <v>146</v>
      </c>
      <c r="C54" s="59"/>
      <c r="D54" s="60">
        <f>SUMIF(工作底稿法调整分录!$B:$B,$A54,工作底稿法调整分录!D:D)</f>
        <v>0</v>
      </c>
      <c r="E54" s="60">
        <f>SUMIF(工作底稿法调整分录!$B:$B,$A54,工作底稿法调整分录!E:E)</f>
        <v>0</v>
      </c>
      <c r="F54" s="461">
        <f t="shared" si="1"/>
        <v>0</v>
      </c>
      <c r="G54" s="88">
        <f>F54-'TB-本期'!AC54</f>
        <v>0</v>
      </c>
    </row>
    <row r="55" spans="1:7" ht="15" customHeight="1">
      <c r="A55" s="129" t="s">
        <v>147</v>
      </c>
      <c r="B55" s="54" t="s">
        <v>147</v>
      </c>
      <c r="C55" s="59"/>
      <c r="D55" s="60">
        <f>SUMIF(工作底稿法调整分录!$B:$B,$A55,工作底稿法调整分录!D:D)</f>
        <v>0</v>
      </c>
      <c r="E55" s="60">
        <f>SUMIF(工作底稿法调整分录!$B:$B,$A55,工作底稿法调整分录!E:E)</f>
        <v>0</v>
      </c>
      <c r="F55" s="461">
        <f t="shared" si="1"/>
        <v>0</v>
      </c>
      <c r="G55" s="88">
        <f>F55-'TB-本期'!AC55</f>
        <v>0</v>
      </c>
    </row>
    <row r="56" spans="1:7" ht="15" customHeight="1">
      <c r="A56" s="129" t="s">
        <v>813</v>
      </c>
      <c r="B56" s="54" t="s">
        <v>813</v>
      </c>
      <c r="C56" s="59"/>
      <c r="D56" s="60">
        <f>SUMIF(工作底稿法调整分录!$B:$B,$A56,工作底稿法调整分录!D:D)</f>
        <v>0</v>
      </c>
      <c r="E56" s="60">
        <f>SUMIF(工作底稿法调整分录!$B:$B,$A56,工作底稿法调整分录!E:E)</f>
        <v>0</v>
      </c>
      <c r="F56" s="461">
        <f t="shared" si="1"/>
        <v>0</v>
      </c>
      <c r="G56" s="88">
        <f>F56-'TB-本期'!AC56</f>
        <v>0</v>
      </c>
    </row>
    <row r="57" spans="1:7" ht="15" customHeight="1">
      <c r="A57" s="129" t="s">
        <v>148</v>
      </c>
      <c r="B57" s="54" t="s">
        <v>148</v>
      </c>
      <c r="C57" s="59">
        <v>9000000</v>
      </c>
      <c r="D57" s="60">
        <f>SUMIF(工作底稿法调整分录!$B:$B,$A57,工作底稿法调整分录!D:D)</f>
        <v>0</v>
      </c>
      <c r="E57" s="60">
        <f>SUMIF(工作底稿法调整分录!$B:$B,$A57,工作底稿法调整分录!E:E)</f>
        <v>0</v>
      </c>
      <c r="F57" s="461">
        <f t="shared" si="1"/>
        <v>9000000</v>
      </c>
      <c r="G57" s="88">
        <f>F57-'TB-本期'!AC57</f>
        <v>9000000</v>
      </c>
    </row>
    <row r="58" spans="1:7" ht="15" customHeight="1">
      <c r="A58" s="129" t="s">
        <v>862</v>
      </c>
      <c r="B58" s="54" t="s">
        <v>961</v>
      </c>
      <c r="C58" s="59">
        <v>2000000</v>
      </c>
      <c r="D58" s="60">
        <f>SUMIF(工作底稿法调整分录!$B:$B,$A58,工作底稿法调整分录!D:D)</f>
        <v>0</v>
      </c>
      <c r="E58" s="60">
        <f>SUMIF(工作底稿法调整分录!$B:$B,$A58,工作底稿法调整分录!E:E)</f>
        <v>0</v>
      </c>
      <c r="F58" s="461">
        <f t="shared" ref="F58:F59" si="4">C58+E58-D58</f>
        <v>2000000</v>
      </c>
      <c r="G58" s="88">
        <f>F58-'TB-本期'!AC58</f>
        <v>2000000</v>
      </c>
    </row>
    <row r="59" spans="1:7" ht="15" customHeight="1">
      <c r="A59" s="129" t="s">
        <v>860</v>
      </c>
      <c r="B59" s="54" t="s">
        <v>962</v>
      </c>
      <c r="C59" s="59"/>
      <c r="D59" s="60">
        <f>SUMIF(工作底稿法调整分录!$B:$B,$A59,工作底稿法调整分录!D:D)</f>
        <v>0</v>
      </c>
      <c r="E59" s="60">
        <f>SUMIF(工作底稿法调整分录!$B:$B,$A59,工作底稿法调整分录!E:E)</f>
        <v>0</v>
      </c>
      <c r="F59" s="461">
        <f t="shared" si="4"/>
        <v>0</v>
      </c>
      <c r="G59" s="88">
        <f>F59-'TB-本期'!AC59</f>
        <v>0</v>
      </c>
    </row>
    <row r="60" spans="1:7" ht="15" customHeight="1">
      <c r="A60" s="129"/>
      <c r="B60" s="62" t="s">
        <v>963</v>
      </c>
      <c r="C60" s="63">
        <f>C57-C58-C59</f>
        <v>7000000</v>
      </c>
      <c r="D60" s="67"/>
      <c r="E60" s="67"/>
      <c r="F60" s="463">
        <f>F57-F58-F59</f>
        <v>7000000</v>
      </c>
      <c r="G60" s="88">
        <f>F60-'TB-本期'!AC60</f>
        <v>7000000</v>
      </c>
    </row>
    <row r="61" spans="1:7" ht="15" customHeight="1">
      <c r="A61" s="129" t="s">
        <v>149</v>
      </c>
      <c r="B61" s="54" t="s">
        <v>149</v>
      </c>
      <c r="C61" s="59"/>
      <c r="D61" s="60">
        <f>SUMIF(工作底稿法调整分录!$B:$B,$A61,工作底稿法调整分录!D:D)</f>
        <v>0</v>
      </c>
      <c r="E61" s="60">
        <f>SUMIF(工作底稿法调整分录!$B:$B,$A61,工作底稿法调整分录!E:E)</f>
        <v>0</v>
      </c>
      <c r="F61" s="461">
        <f t="shared" si="1"/>
        <v>0</v>
      </c>
      <c r="G61" s="88">
        <f>F61-'TB-本期'!AC61</f>
        <v>0</v>
      </c>
    </row>
    <row r="62" spans="1:7" ht="15" customHeight="1">
      <c r="A62" s="129" t="s">
        <v>150</v>
      </c>
      <c r="B62" s="54" t="s">
        <v>150</v>
      </c>
      <c r="C62" s="59"/>
      <c r="D62" s="60">
        <f>SUMIF(工作底稿法调整分录!$B:$B,$A62,工作底稿法调整分录!D:D)</f>
        <v>0</v>
      </c>
      <c r="E62" s="60">
        <f>SUMIF(工作底稿法调整分录!$B:$B,$A62,工作底稿法调整分录!E:E)</f>
        <v>0</v>
      </c>
      <c r="F62" s="461">
        <f t="shared" si="1"/>
        <v>0</v>
      </c>
      <c r="G62" s="88">
        <f>F62-'TB-本期'!AC62</f>
        <v>0</v>
      </c>
    </row>
    <row r="63" spans="1:7" ht="15" customHeight="1">
      <c r="A63" s="129" t="s">
        <v>858</v>
      </c>
      <c r="B63" s="54" t="s">
        <v>964</v>
      </c>
      <c r="C63" s="59"/>
      <c r="D63" s="60">
        <f>SUMIF(工作底稿法调整分录!$B:$B,$A63,工作底稿法调整分录!D:D)</f>
        <v>0</v>
      </c>
      <c r="E63" s="60">
        <f>SUMIF(工作底稿法调整分录!$B:$B,$A63,工作底稿法调整分录!E:E)</f>
        <v>0</v>
      </c>
      <c r="F63" s="461">
        <f>C63+E63-D63</f>
        <v>0</v>
      </c>
      <c r="G63" s="88">
        <f>F63-'TB-本期'!AC63</f>
        <v>0</v>
      </c>
    </row>
    <row r="64" spans="1:7" ht="15" customHeight="1">
      <c r="A64" s="129"/>
      <c r="B64" s="62" t="s">
        <v>965</v>
      </c>
      <c r="C64" s="63">
        <f>C62-C63</f>
        <v>0</v>
      </c>
      <c r="D64" s="67"/>
      <c r="E64" s="67"/>
      <c r="F64" s="463">
        <f>F62-F63</f>
        <v>0</v>
      </c>
      <c r="G64" s="88">
        <f>F64-'TB-本期'!AC64</f>
        <v>0</v>
      </c>
    </row>
    <row r="65" spans="1:7" ht="15" customHeight="1">
      <c r="A65" s="129" t="s">
        <v>151</v>
      </c>
      <c r="B65" s="54" t="s">
        <v>151</v>
      </c>
      <c r="C65" s="59">
        <v>800000</v>
      </c>
      <c r="D65" s="60">
        <f>SUMIF(工作底稿法调整分录!$B:$B,$A65,工作底稿法调整分录!D:D)</f>
        <v>0</v>
      </c>
      <c r="E65" s="60">
        <f>SUMIF(工作底稿法调整分录!$B:$B,$A65,工作底稿法调整分录!E:E)</f>
        <v>0</v>
      </c>
      <c r="F65" s="461">
        <f t="shared" si="1"/>
        <v>800000</v>
      </c>
      <c r="G65" s="88">
        <f>F65-'TB-本期'!AC65</f>
        <v>800000</v>
      </c>
    </row>
    <row r="66" spans="1:7" ht="15" customHeight="1">
      <c r="A66" s="129" t="s">
        <v>152</v>
      </c>
      <c r="B66" s="54" t="s">
        <v>152</v>
      </c>
      <c r="C66" s="59">
        <v>200000</v>
      </c>
      <c r="D66" s="60">
        <f>SUMIF(工作底稿法调整分录!$B:$B,$A66,工作底稿法调整分录!D:D)</f>
        <v>0</v>
      </c>
      <c r="E66" s="60">
        <f>SUMIF(工作底稿法调整分录!$B:$B,$A66,工作底稿法调整分录!E:E)</f>
        <v>0</v>
      </c>
      <c r="F66" s="461">
        <f t="shared" si="1"/>
        <v>200000</v>
      </c>
      <c r="G66" s="88">
        <f>F66-'TB-本期'!AC66</f>
        <v>200000</v>
      </c>
    </row>
    <row r="67" spans="1:7" ht="15" customHeight="1">
      <c r="A67" s="129" t="s">
        <v>153</v>
      </c>
      <c r="B67" s="54" t="s">
        <v>153</v>
      </c>
      <c r="C67" s="59"/>
      <c r="D67" s="60">
        <f>SUMIF(工作底稿法调整分录!$B:$B,$A67,工作底稿法调整分录!D:D)</f>
        <v>0</v>
      </c>
      <c r="E67" s="60">
        <f>SUMIF(工作底稿法调整分录!$B:$B,$A67,工作底稿法调整分录!E:E)</f>
        <v>0</v>
      </c>
      <c r="F67" s="461">
        <f t="shared" si="1"/>
        <v>0</v>
      </c>
      <c r="G67" s="88">
        <f>F67-'TB-本期'!AC67</f>
        <v>0</v>
      </c>
    </row>
    <row r="68" spans="1:7" ht="15" customHeight="1">
      <c r="A68" s="129"/>
      <c r="B68" s="62" t="s">
        <v>966</v>
      </c>
      <c r="C68" s="63">
        <f>SUM(C34:C67)-SUM(C38:C39)-SUM(C43:C45)-SUM(C47:C49)-SUM(C51:C52)-SUM(C57:C59)-SUM(C62:C63)</f>
        <v>59600000</v>
      </c>
      <c r="D68" s="67">
        <f>SUM(D34:D67)</f>
        <v>0</v>
      </c>
      <c r="E68" s="67">
        <f>SUM(E34:E67)</f>
        <v>0</v>
      </c>
      <c r="F68" s="463">
        <f>SUM(F34:F67)-SUM(F38:F39)-SUM(F43:F45)-SUM(F47:F49)-SUM(F51:F52)-SUM(F57:F59)-SUM(F62:F63)</f>
        <v>59600000</v>
      </c>
      <c r="G68" s="88">
        <f>F68-'TB-本期'!AC68</f>
        <v>59600000</v>
      </c>
    </row>
    <row r="69" spans="1:7" ht="15" customHeight="1">
      <c r="A69" s="129"/>
      <c r="B69" s="62" t="s">
        <v>74</v>
      </c>
      <c r="C69" s="63">
        <f>C32+C68</f>
        <v>67856571</v>
      </c>
      <c r="D69" s="67">
        <f>D32+D68</f>
        <v>0</v>
      </c>
      <c r="E69" s="67">
        <f>E32+E68</f>
        <v>0</v>
      </c>
      <c r="F69" s="463">
        <f>F32+F68</f>
        <v>67856571</v>
      </c>
      <c r="G69" s="88">
        <f>F69-'TB-本期'!AC69</f>
        <v>67856571</v>
      </c>
    </row>
    <row r="70" spans="1:7" ht="15" customHeight="1">
      <c r="A70" s="129"/>
      <c r="B70" s="54" t="s">
        <v>1</v>
      </c>
      <c r="C70" s="59"/>
      <c r="D70" s="60">
        <f>SUMIF(工作底稿法调整分录!$B:$B,$A70,工作底稿法调整分录!D:D)</f>
        <v>0</v>
      </c>
      <c r="E70" s="60">
        <f>SUMIF(工作底稿法调整分录!$B:$B,$A70,工作底稿法调整分录!E:E)</f>
        <v>0</v>
      </c>
      <c r="F70" s="461"/>
      <c r="G70" s="88">
        <f>F70-'TB-本期'!AC70</f>
        <v>0</v>
      </c>
    </row>
    <row r="71" spans="1:7" ht="15" customHeight="1">
      <c r="A71" s="129" t="s">
        <v>154</v>
      </c>
      <c r="B71" s="54" t="s">
        <v>154</v>
      </c>
      <c r="C71" s="59">
        <v>40000000</v>
      </c>
      <c r="D71" s="60">
        <f>SUMIF(工作底稿法调整分录!$B:$B,$A71,工作底稿法调整分录!D:D)</f>
        <v>0</v>
      </c>
      <c r="E71" s="60">
        <f>SUMIF(工作底稿法调整分录!$B:$B,$A71,工作底稿法调整分录!E:E)</f>
        <v>0</v>
      </c>
      <c r="F71" s="461">
        <f t="shared" ref="F71:F120" si="5">C71+E71-D71</f>
        <v>40000000</v>
      </c>
      <c r="G71" s="88">
        <f>F71-'TB-本期'!AC71</f>
        <v>40000000</v>
      </c>
    </row>
    <row r="72" spans="1:7" ht="15" hidden="1" customHeight="1">
      <c r="A72" s="129" t="s">
        <v>469</v>
      </c>
      <c r="B72" s="54" t="s">
        <v>469</v>
      </c>
      <c r="C72" s="59"/>
      <c r="D72" s="60">
        <f>SUMIF(工作底稿法调整分录!$B:$B,$A72,工作底稿法调整分录!D:D)</f>
        <v>0</v>
      </c>
      <c r="E72" s="60">
        <f>SUMIF(工作底稿法调整分录!$B:$B,$A72,工作底稿法调整分录!E:E)</f>
        <v>0</v>
      </c>
      <c r="F72" s="461">
        <f t="shared" si="5"/>
        <v>0</v>
      </c>
      <c r="G72" s="88">
        <f>F72-'TB-本期'!AC72</f>
        <v>0</v>
      </c>
    </row>
    <row r="73" spans="1:7" ht="15" hidden="1" customHeight="1">
      <c r="A73" s="129" t="s">
        <v>471</v>
      </c>
      <c r="B73" s="54" t="s">
        <v>471</v>
      </c>
      <c r="C73" s="59"/>
      <c r="D73" s="60">
        <f>SUMIF(工作底稿法调整分录!$B:$B,$A73,工作底稿法调整分录!D:D)</f>
        <v>0</v>
      </c>
      <c r="E73" s="60">
        <f>SUMIF(工作底稿法调整分录!$B:$B,$A73,工作底稿法调整分录!E:E)</f>
        <v>0</v>
      </c>
      <c r="F73" s="461">
        <f t="shared" si="5"/>
        <v>0</v>
      </c>
      <c r="G73" s="88">
        <f>F73-'TB-本期'!AC73</f>
        <v>0</v>
      </c>
    </row>
    <row r="74" spans="1:7" ht="15" customHeight="1">
      <c r="A74" s="129" t="s">
        <v>834</v>
      </c>
      <c r="B74" s="54" t="s">
        <v>834</v>
      </c>
      <c r="C74" s="59"/>
      <c r="D74" s="60">
        <f>SUMIF(工作底稿法调整分录!$B:$B,$A74,工作底稿法调整分录!D:D)</f>
        <v>0</v>
      </c>
      <c r="E74" s="60">
        <f>SUMIF(工作底稿法调整分录!$B:$B,$A74,工作底稿法调整分录!E:E)</f>
        <v>0</v>
      </c>
      <c r="F74" s="461">
        <f t="shared" si="5"/>
        <v>0</v>
      </c>
      <c r="G74" s="88">
        <f>F74-'TB-本期'!AC74</f>
        <v>0</v>
      </c>
    </row>
    <row r="75" spans="1:7" ht="15" hidden="1" customHeight="1">
      <c r="A75" s="129" t="s">
        <v>472</v>
      </c>
      <c r="B75" s="54" t="s">
        <v>472</v>
      </c>
      <c r="C75" s="59"/>
      <c r="D75" s="60">
        <f>SUMIF(工作底稿法调整分录!$B:$B,$A75,工作底稿法调整分录!D:D)</f>
        <v>0</v>
      </c>
      <c r="E75" s="60">
        <f>SUMIF(工作底稿法调整分录!$B:$B,$A75,工作底稿法调整分录!E:E)</f>
        <v>0</v>
      </c>
      <c r="F75" s="461">
        <f t="shared" si="5"/>
        <v>0</v>
      </c>
      <c r="G75" s="88">
        <f>F75-'TB-本期'!AC75</f>
        <v>0</v>
      </c>
    </row>
    <row r="76" spans="1:7" ht="15" customHeight="1">
      <c r="A76" s="129" t="s">
        <v>797</v>
      </c>
      <c r="B76" s="54" t="s">
        <v>797</v>
      </c>
      <c r="C76" s="59"/>
      <c r="D76" s="60">
        <f>SUMIF(工作底稿法调整分录!$B:$B,$A76,工作底稿法调整分录!D:D)</f>
        <v>0</v>
      </c>
      <c r="E76" s="60">
        <f>SUMIF(工作底稿法调整分录!$B:$B,$A76,工作底稿法调整分录!E:E)</f>
        <v>0</v>
      </c>
      <c r="F76" s="461">
        <f t="shared" si="5"/>
        <v>0</v>
      </c>
      <c r="G76" s="88">
        <f>F76-'TB-本期'!AC76</f>
        <v>0</v>
      </c>
    </row>
    <row r="77" spans="1:7" ht="15" customHeight="1">
      <c r="A77" s="129" t="s">
        <v>798</v>
      </c>
      <c r="B77" s="54" t="s">
        <v>798</v>
      </c>
      <c r="C77" s="59">
        <v>8000000</v>
      </c>
      <c r="D77" s="60">
        <f>SUMIF(工作底稿法调整分录!$B:$B,$A77,工作底稿法调整分录!D:D)</f>
        <v>0</v>
      </c>
      <c r="E77" s="60">
        <f>SUMIF(工作底稿法调整分录!$B:$B,$A77,工作底稿法调整分录!E:E)</f>
        <v>0</v>
      </c>
      <c r="F77" s="461">
        <f t="shared" si="5"/>
        <v>8000000</v>
      </c>
      <c r="G77" s="88">
        <f>F77-'TB-本期'!AC77</f>
        <v>8000000</v>
      </c>
    </row>
    <row r="78" spans="1:7" ht="15" customHeight="1">
      <c r="A78" s="129" t="s">
        <v>155</v>
      </c>
      <c r="B78" s="54" t="s">
        <v>155</v>
      </c>
      <c r="C78" s="59">
        <v>2000000</v>
      </c>
      <c r="D78" s="60">
        <f>SUMIF(工作底稿法调整分录!$B:$B,$A78,工作底稿法调整分录!D:D)</f>
        <v>0</v>
      </c>
      <c r="E78" s="60">
        <f>SUMIF(工作底稿法调整分录!$B:$B,$A78,工作底稿法调整分录!E:E)</f>
        <v>0</v>
      </c>
      <c r="F78" s="461">
        <f t="shared" si="5"/>
        <v>2000000</v>
      </c>
      <c r="G78" s="88">
        <f>F78-'TB-本期'!AC78</f>
        <v>2000000</v>
      </c>
    </row>
    <row r="79" spans="1:7" ht="15" hidden="1" customHeight="1">
      <c r="A79" s="129" t="s">
        <v>835</v>
      </c>
      <c r="B79" s="54" t="s">
        <v>835</v>
      </c>
      <c r="C79" s="59"/>
      <c r="D79" s="60">
        <f>SUMIF(工作底稿法调整分录!$B:$B,$A79,工作底稿法调整分录!D:D)</f>
        <v>0</v>
      </c>
      <c r="E79" s="60">
        <f>SUMIF(工作底稿法调整分录!$B:$B,$A79,工作底稿法调整分录!E:E)</f>
        <v>0</v>
      </c>
      <c r="F79" s="461">
        <f t="shared" si="5"/>
        <v>0</v>
      </c>
      <c r="G79" s="88">
        <f>F79-'TB-本期'!AC79</f>
        <v>0</v>
      </c>
    </row>
    <row r="80" spans="1:7" ht="15" hidden="1" customHeight="1">
      <c r="A80" s="129" t="s">
        <v>473</v>
      </c>
      <c r="B80" s="54" t="s">
        <v>473</v>
      </c>
      <c r="C80" s="59"/>
      <c r="D80" s="60">
        <f>SUMIF(工作底稿法调整分录!$B:$B,$A80,工作底稿法调整分录!D:D)</f>
        <v>0</v>
      </c>
      <c r="E80" s="60">
        <f>SUMIF(工作底稿法调整分录!$B:$B,$A80,工作底稿法调整分录!E:E)</f>
        <v>0</v>
      </c>
      <c r="F80" s="461">
        <f t="shared" si="5"/>
        <v>0</v>
      </c>
      <c r="G80" s="88">
        <f>F80-'TB-本期'!AC80</f>
        <v>0</v>
      </c>
    </row>
    <row r="81" spans="1:7" ht="15" hidden="1" customHeight="1">
      <c r="A81" s="129" t="s">
        <v>470</v>
      </c>
      <c r="B81" s="54" t="s">
        <v>470</v>
      </c>
      <c r="C81" s="59"/>
      <c r="D81" s="60">
        <f>SUMIF(工作底稿法调整分录!$B:$B,$A81,工作底稿法调整分录!D:D)</f>
        <v>0</v>
      </c>
      <c r="E81" s="60">
        <f>SUMIF(工作底稿法调整分录!$B:$B,$A81,工作底稿法调整分录!E:E)</f>
        <v>0</v>
      </c>
      <c r="F81" s="461">
        <f>C81+E81-D81</f>
        <v>0</v>
      </c>
      <c r="G81" s="88">
        <f>F81-'TB-本期'!AC81</f>
        <v>0</v>
      </c>
    </row>
    <row r="82" spans="1:7" ht="15" hidden="1" customHeight="1">
      <c r="A82" s="129" t="s">
        <v>477</v>
      </c>
      <c r="B82" s="54" t="s">
        <v>477</v>
      </c>
      <c r="C82" s="59"/>
      <c r="D82" s="60">
        <f>SUMIF(工作底稿法调整分录!$B:$B,$A82,工作底稿法调整分录!D:D)</f>
        <v>0</v>
      </c>
      <c r="E82" s="60">
        <f>SUMIF(工作底稿法调整分录!$B:$B,$A82,工作底稿法调整分录!E:E)</f>
        <v>0</v>
      </c>
      <c r="F82" s="461">
        <f t="shared" si="5"/>
        <v>0</v>
      </c>
      <c r="G82" s="88">
        <f>F82-'TB-本期'!AC82</f>
        <v>0</v>
      </c>
    </row>
    <row r="83" spans="1:7" ht="15" hidden="1" customHeight="1">
      <c r="A83" s="129" t="s">
        <v>478</v>
      </c>
      <c r="B83" s="54" t="s">
        <v>478</v>
      </c>
      <c r="C83" s="59"/>
      <c r="D83" s="60">
        <f>SUMIF(工作底稿法调整分录!$B:$B,$A83,工作底稿法调整分录!D:D)</f>
        <v>0</v>
      </c>
      <c r="E83" s="60">
        <f>SUMIF(工作底稿法调整分录!$B:$B,$A83,工作底稿法调整分录!E:E)</f>
        <v>0</v>
      </c>
      <c r="F83" s="461">
        <f t="shared" si="5"/>
        <v>0</v>
      </c>
      <c r="G83" s="88">
        <f>F83-'TB-本期'!AC83</f>
        <v>0</v>
      </c>
    </row>
    <row r="84" spans="1:7" ht="15" customHeight="1">
      <c r="A84" s="129" t="s">
        <v>156</v>
      </c>
      <c r="B84" s="54" t="s">
        <v>156</v>
      </c>
      <c r="C84" s="59">
        <v>3000000</v>
      </c>
      <c r="D84" s="60">
        <f>SUMIF(工作底稿法调整分录!$B:$B,$A84,工作底稿法调整分录!D:D)</f>
        <v>0</v>
      </c>
      <c r="E84" s="60">
        <f>SUMIF(工作底稿法调整分录!$B:$B,$A84,工作底稿法调整分录!E:E)</f>
        <v>0</v>
      </c>
      <c r="F84" s="461">
        <f t="shared" si="5"/>
        <v>3000000</v>
      </c>
      <c r="G84" s="88">
        <f>F84-'TB-本期'!AC84</f>
        <v>3000000</v>
      </c>
    </row>
    <row r="85" spans="1:7" ht="15" customHeight="1">
      <c r="A85" s="129" t="s">
        <v>157</v>
      </c>
      <c r="B85" s="54" t="s">
        <v>157</v>
      </c>
      <c r="C85" s="59">
        <v>1000000</v>
      </c>
      <c r="D85" s="60">
        <f>SUMIF(工作底稿法调整分录!$B:$B,$A85,工作底稿法调整分录!D:D)</f>
        <v>0</v>
      </c>
      <c r="E85" s="60">
        <f>SUMIF(工作底稿法调整分录!$B:$B,$A85,工作底稿法调整分录!E:E)</f>
        <v>0</v>
      </c>
      <c r="F85" s="461">
        <f t="shared" si="5"/>
        <v>1000000</v>
      </c>
      <c r="G85" s="88">
        <f>F85-'TB-本期'!AC85</f>
        <v>1000000</v>
      </c>
    </row>
    <row r="86" spans="1:7" ht="15" customHeight="1">
      <c r="A86" s="129" t="s">
        <v>158</v>
      </c>
      <c r="B86" s="54" t="s">
        <v>158</v>
      </c>
      <c r="C86" s="59">
        <v>1856571</v>
      </c>
      <c r="D86" s="60">
        <f>SUMIF(工作底稿法调整分录!$B:$B,$A86,工作底稿法调整分录!D:D)</f>
        <v>0</v>
      </c>
      <c r="E86" s="60">
        <f>SUMIF(工作底稿法调整分录!$B:$B,$A86,工作底稿法调整分录!E:E)</f>
        <v>0</v>
      </c>
      <c r="F86" s="461">
        <f t="shared" si="5"/>
        <v>1856571</v>
      </c>
      <c r="G86" s="88">
        <f>F86-'TB-本期'!AC86</f>
        <v>1856571</v>
      </c>
    </row>
    <row r="87" spans="1:7" ht="15" hidden="1" customHeight="1">
      <c r="A87" s="129" t="s">
        <v>474</v>
      </c>
      <c r="B87" s="54" t="s">
        <v>474</v>
      </c>
      <c r="C87" s="59"/>
      <c r="D87" s="60">
        <f>SUMIF(工作底稿法调整分录!$B:$B,$A87,工作底稿法调整分录!D:D)</f>
        <v>0</v>
      </c>
      <c r="E87" s="60">
        <f>SUMIF(工作底稿法调整分录!$B:$B,$A87,工作底稿法调整分录!E:E)</f>
        <v>0</v>
      </c>
      <c r="F87" s="461">
        <f t="shared" si="5"/>
        <v>0</v>
      </c>
      <c r="G87" s="88">
        <f>F87-'TB-本期'!AC87</f>
        <v>0</v>
      </c>
    </row>
    <row r="88" spans="1:7" ht="15" hidden="1" customHeight="1">
      <c r="A88" s="129" t="s">
        <v>475</v>
      </c>
      <c r="B88" s="54" t="s">
        <v>475</v>
      </c>
      <c r="C88" s="59"/>
      <c r="D88" s="60">
        <f>SUMIF(工作底稿法调整分录!$B:$B,$A88,工作底稿法调整分录!D:D)</f>
        <v>0</v>
      </c>
      <c r="E88" s="60">
        <f>SUMIF(工作底稿法调整分录!$B:$B,$A88,工作底稿法调整分录!E:E)</f>
        <v>0</v>
      </c>
      <c r="F88" s="461">
        <f t="shared" si="5"/>
        <v>0</v>
      </c>
      <c r="G88" s="88">
        <f>F88-'TB-本期'!AC88</f>
        <v>0</v>
      </c>
    </row>
    <row r="89" spans="1:7" ht="15" customHeight="1">
      <c r="A89" s="129" t="s">
        <v>479</v>
      </c>
      <c r="B89" s="54" t="s">
        <v>479</v>
      </c>
      <c r="C89" s="59"/>
      <c r="D89" s="60">
        <f>SUMIF(工作底稿法调整分录!$B:$B,$A89,工作底稿法调整分录!D:D)</f>
        <v>0</v>
      </c>
      <c r="E89" s="60">
        <f>SUMIF(工作底稿法调整分录!$B:$B,$A89,工作底稿法调整分录!E:E)</f>
        <v>0</v>
      </c>
      <c r="F89" s="461">
        <f t="shared" si="5"/>
        <v>0</v>
      </c>
      <c r="G89" s="88">
        <f>F89-'TB-本期'!AC89</f>
        <v>0</v>
      </c>
    </row>
    <row r="90" spans="1:7" ht="15" customHeight="1">
      <c r="A90" s="129" t="s">
        <v>159</v>
      </c>
      <c r="B90" s="54" t="s">
        <v>159</v>
      </c>
      <c r="C90" s="59"/>
      <c r="D90" s="60">
        <f>SUMIF(工作底稿法调整分录!$B:$B,$A90,工作底稿法调整分录!D:D)</f>
        <v>0</v>
      </c>
      <c r="E90" s="60">
        <f>SUMIF(工作底稿法调整分录!$B:$B,$A90,工作底稿法调整分录!E:E)</f>
        <v>0</v>
      </c>
      <c r="F90" s="461">
        <f t="shared" si="5"/>
        <v>0</v>
      </c>
      <c r="G90" s="88">
        <f>F90-'TB-本期'!AC90</f>
        <v>0</v>
      </c>
    </row>
    <row r="91" spans="1:7" ht="15" customHeight="1">
      <c r="A91" s="129" t="s">
        <v>160</v>
      </c>
      <c r="B91" s="54" t="s">
        <v>160</v>
      </c>
      <c r="C91" s="59"/>
      <c r="D91" s="60">
        <f>SUMIF(工作底稿法调整分录!$B:$B,$A91,工作底稿法调整分录!D:D)</f>
        <v>0</v>
      </c>
      <c r="E91" s="60">
        <f>SUMIF(工作底稿法调整分录!$B:$B,$A91,工作底稿法调整分录!E:E)</f>
        <v>0</v>
      </c>
      <c r="F91" s="461">
        <f t="shared" si="5"/>
        <v>0</v>
      </c>
      <c r="G91" s="88">
        <f>F91-'TB-本期'!AC91</f>
        <v>0</v>
      </c>
    </row>
    <row r="92" spans="1:7" ht="15" customHeight="1">
      <c r="B92" s="62" t="s">
        <v>20</v>
      </c>
      <c r="C92" s="63">
        <f>SUM(C71:C91)</f>
        <v>55856571</v>
      </c>
      <c r="D92" s="67">
        <f>SUM(D71:D91)</f>
        <v>0</v>
      </c>
      <c r="E92" s="67">
        <f>SUM(E71:E91)</f>
        <v>0</v>
      </c>
      <c r="F92" s="463">
        <f>SUM(F71:F91)</f>
        <v>55856571</v>
      </c>
      <c r="G92" s="88">
        <f>F92-'TB-本期'!AC92</f>
        <v>55856571</v>
      </c>
    </row>
    <row r="93" spans="1:7" ht="15" customHeight="1">
      <c r="B93" s="2"/>
      <c r="C93" s="59"/>
      <c r="D93" s="60"/>
      <c r="E93" s="60"/>
      <c r="F93" s="461"/>
      <c r="G93" s="88">
        <f>F93-'TB-本期'!AC93</f>
        <v>0</v>
      </c>
    </row>
    <row r="94" spans="1:7" ht="15" customHeight="1">
      <c r="B94" s="54" t="s">
        <v>22</v>
      </c>
      <c r="C94" s="59"/>
      <c r="D94" s="60"/>
      <c r="E94" s="60"/>
      <c r="F94" s="461"/>
      <c r="G94" s="88">
        <f>F94-'TB-本期'!AC94</f>
        <v>0</v>
      </c>
    </row>
    <row r="95" spans="1:7" ht="15" hidden="1" customHeight="1">
      <c r="A95" s="124" t="s">
        <v>892</v>
      </c>
      <c r="B95" s="54" t="s">
        <v>476</v>
      </c>
      <c r="C95" s="59"/>
      <c r="D95" s="60">
        <f>SUMIF(工作底稿法调整分录!$B:$B,$A95,工作底稿法调整分录!D:D)</f>
        <v>0</v>
      </c>
      <c r="E95" s="60">
        <f>SUMIF(工作底稿法调整分录!$B:$B,$A95,工作底稿法调整分录!E:E)</f>
        <v>0</v>
      </c>
      <c r="F95" s="461">
        <f>C95+E95-D95</f>
        <v>0</v>
      </c>
      <c r="G95" s="88">
        <f>F95-'TB-本期'!AC95</f>
        <v>0</v>
      </c>
    </row>
    <row r="96" spans="1:7" ht="15" customHeight="1">
      <c r="A96" s="124" t="s">
        <v>161</v>
      </c>
      <c r="B96" s="54" t="s">
        <v>161</v>
      </c>
      <c r="C96" s="59"/>
      <c r="D96" s="60">
        <f>SUMIF(工作底稿法调整分录!$B:$B,$A96,工作底稿法调整分录!D:D)</f>
        <v>0</v>
      </c>
      <c r="E96" s="60">
        <f>SUMIF(工作底稿法调整分录!$B:$B,$A96,工作底稿法调整分录!E:E)</f>
        <v>0</v>
      </c>
      <c r="F96" s="461">
        <f>C96+E96-D96</f>
        <v>0</v>
      </c>
      <c r="G96" s="88">
        <f>F96-'TB-本期'!AC96</f>
        <v>0</v>
      </c>
    </row>
    <row r="97" spans="1:7" ht="15" customHeight="1">
      <c r="A97" s="124" t="s">
        <v>162</v>
      </c>
      <c r="B97" s="54" t="s">
        <v>162</v>
      </c>
      <c r="C97" s="59"/>
      <c r="D97" s="60">
        <f>SUMIF(工作底稿法调整分录!$B:$B,$A97,工作底稿法调整分录!D:D)</f>
        <v>0</v>
      </c>
      <c r="E97" s="60">
        <f>SUMIF(工作底稿法调整分录!$B:$B,$A97,工作底稿法调整分录!E:E)</f>
        <v>0</v>
      </c>
      <c r="F97" s="461">
        <f t="shared" si="5"/>
        <v>0</v>
      </c>
      <c r="G97" s="88">
        <f>F97-'TB-本期'!AC97</f>
        <v>0</v>
      </c>
    </row>
    <row r="98" spans="1:7" ht="15" customHeight="1">
      <c r="B98" s="54" t="s">
        <v>967</v>
      </c>
      <c r="C98" s="59"/>
      <c r="D98" s="60">
        <f>SUMIF(工作底稿法调整分录!$B:$B,$A98,工作底稿法调整分录!D:D)</f>
        <v>0</v>
      </c>
      <c r="E98" s="60">
        <f>SUMIF(工作底稿法调整分录!$B:$B,$A98,工作底稿法调整分录!E:E)</f>
        <v>0</v>
      </c>
      <c r="F98" s="461">
        <f t="shared" si="5"/>
        <v>0</v>
      </c>
      <c r="G98" s="88">
        <f>F98-'TB-本期'!AC98</f>
        <v>0</v>
      </c>
    </row>
    <row r="99" spans="1:7" ht="15" customHeight="1">
      <c r="B99" s="54" t="s">
        <v>968</v>
      </c>
      <c r="C99" s="59"/>
      <c r="D99" s="60">
        <f>SUMIF(工作底稿法调整分录!$B:$B,$A99,工作底稿法调整分录!D:D)</f>
        <v>0</v>
      </c>
      <c r="E99" s="60">
        <f>SUMIF(工作底稿法调整分录!$B:$B,$A99,工作底稿法调整分录!E:E)</f>
        <v>0</v>
      </c>
      <c r="F99" s="461">
        <f t="shared" si="5"/>
        <v>0</v>
      </c>
      <c r="G99" s="88">
        <f>F99-'TB-本期'!AC99</f>
        <v>0</v>
      </c>
    </row>
    <row r="100" spans="1:7" ht="15" customHeight="1">
      <c r="A100" s="124" t="s">
        <v>836</v>
      </c>
      <c r="B100" s="54" t="s">
        <v>836</v>
      </c>
      <c r="C100" s="59"/>
      <c r="D100" s="60"/>
      <c r="E100" s="60"/>
      <c r="F100" s="461">
        <f t="shared" si="5"/>
        <v>0</v>
      </c>
      <c r="G100" s="88">
        <f>F100-'TB-本期'!AC100</f>
        <v>0</v>
      </c>
    </row>
    <row r="101" spans="1:7" ht="15" customHeight="1">
      <c r="A101" s="124" t="s">
        <v>163</v>
      </c>
      <c r="B101" s="54" t="s">
        <v>163</v>
      </c>
      <c r="C101" s="59"/>
      <c r="D101" s="60">
        <f>SUMIF(工作底稿法调整分录!$B:$B,$A101,工作底稿法调整分录!D:D)</f>
        <v>0</v>
      </c>
      <c r="E101" s="60">
        <f>SUMIF(工作底稿法调整分录!$B:$B,$A101,工作底稿法调整分录!E:E)</f>
        <v>0</v>
      </c>
      <c r="F101" s="461">
        <f t="shared" si="5"/>
        <v>0</v>
      </c>
      <c r="G101" s="88">
        <f>F101-'TB-本期'!AC101</f>
        <v>0</v>
      </c>
    </row>
    <row r="102" spans="1:7" ht="15" customHeight="1">
      <c r="A102" s="124" t="s">
        <v>164</v>
      </c>
      <c r="B102" s="54" t="s">
        <v>164</v>
      </c>
      <c r="C102" s="59"/>
      <c r="D102" s="60">
        <f>SUMIF(工作底稿法调整分录!$B:$B,$A102,工作底稿法调整分录!D:D)</f>
        <v>0</v>
      </c>
      <c r="E102" s="60">
        <f>SUMIF(工作底稿法调整分录!$B:$B,$A102,工作底稿法调整分录!E:E)</f>
        <v>0</v>
      </c>
      <c r="F102" s="461">
        <f t="shared" si="5"/>
        <v>0</v>
      </c>
      <c r="G102" s="88">
        <f>F102-'TB-本期'!AC102</f>
        <v>0</v>
      </c>
    </row>
    <row r="103" spans="1:7" ht="15" customHeight="1">
      <c r="A103" s="124" t="s">
        <v>165</v>
      </c>
      <c r="B103" s="54" t="s">
        <v>165</v>
      </c>
      <c r="C103" s="59"/>
      <c r="D103" s="60">
        <f>SUMIF(工作底稿法调整分录!$B:$B,$A103,工作底稿法调整分录!D:D)</f>
        <v>0</v>
      </c>
      <c r="E103" s="60">
        <f>SUMIF(工作底稿法调整分录!$B:$B,$A103,工作底稿法调整分录!E:E)</f>
        <v>0</v>
      </c>
      <c r="F103" s="461">
        <f t="shared" si="5"/>
        <v>0</v>
      </c>
      <c r="G103" s="88">
        <f>F103-'TB-本期'!AC103</f>
        <v>0</v>
      </c>
    </row>
    <row r="104" spans="1:7" ht="15" customHeight="1">
      <c r="A104" s="124" t="s">
        <v>166</v>
      </c>
      <c r="B104" s="54" t="s">
        <v>166</v>
      </c>
      <c r="C104" s="59"/>
      <c r="D104" s="60">
        <f>SUMIF(工作底稿法调整分录!$B:$B,$A104,工作底稿法调整分录!D:D)</f>
        <v>0</v>
      </c>
      <c r="E104" s="60">
        <f>SUMIF(工作底稿法调整分录!$B:$B,$A104,工作底稿法调整分录!E:E)</f>
        <v>0</v>
      </c>
      <c r="F104" s="461">
        <f t="shared" si="5"/>
        <v>0</v>
      </c>
      <c r="G104" s="88">
        <f>F104-'TB-本期'!AC104</f>
        <v>0</v>
      </c>
    </row>
    <row r="105" spans="1:7" ht="15" customHeight="1">
      <c r="A105" s="124" t="s">
        <v>167</v>
      </c>
      <c r="B105" s="54" t="s">
        <v>167</v>
      </c>
      <c r="C105" s="59"/>
      <c r="D105" s="60">
        <f>SUMIF(工作底稿法调整分录!$B:$B,$A105,工作底稿法调整分录!D:D)</f>
        <v>0</v>
      </c>
      <c r="E105" s="60">
        <f>SUMIF(工作底稿法调整分录!$B:$B,$A105,工作底稿法调整分录!E:E)</f>
        <v>0</v>
      </c>
      <c r="F105" s="461">
        <f t="shared" si="5"/>
        <v>0</v>
      </c>
      <c r="G105" s="88">
        <f>F105-'TB-本期'!AC105</f>
        <v>0</v>
      </c>
    </row>
    <row r="106" spans="1:7" ht="15" customHeight="1">
      <c r="B106" s="62" t="s">
        <v>37</v>
      </c>
      <c r="C106" s="63">
        <f>SUM(C95:C105)-SUM(C98:C99)</f>
        <v>0</v>
      </c>
      <c r="D106" s="67">
        <f>SUM(D95:D105)-SUM(D98:D99)</f>
        <v>0</v>
      </c>
      <c r="E106" s="67">
        <f>SUM(E95:E105)-SUM(E98:E99)</f>
        <v>0</v>
      </c>
      <c r="F106" s="463">
        <f>SUM(F95:F105)-SUM(F98:F99)</f>
        <v>0</v>
      </c>
      <c r="G106" s="88">
        <f>F106-'TB-本期'!AC106</f>
        <v>0</v>
      </c>
    </row>
    <row r="107" spans="1:7" ht="15" customHeight="1">
      <c r="B107" s="62" t="s">
        <v>39</v>
      </c>
      <c r="C107" s="63">
        <f>C92+C106</f>
        <v>55856571</v>
      </c>
      <c r="D107" s="70">
        <f>D92+D106</f>
        <v>0</v>
      </c>
      <c r="E107" s="70">
        <f>E92+E106</f>
        <v>0</v>
      </c>
      <c r="F107" s="464">
        <f>F92+F106</f>
        <v>55856571</v>
      </c>
      <c r="G107" s="88">
        <f>F107-'TB-本期'!AC107</f>
        <v>55856571</v>
      </c>
    </row>
    <row r="108" spans="1:7" ht="15" customHeight="1">
      <c r="B108" s="54"/>
      <c r="C108" s="59"/>
      <c r="D108" s="60">
        <f>SUMIF(工作底稿法调整分录!$B:$B,$A108,工作底稿法调整分录!D:D)</f>
        <v>0</v>
      </c>
      <c r="E108" s="60">
        <f>SUMIF(工作底稿法调整分录!$B:$B,$A108,工作底稿法调整分录!E:E)</f>
        <v>0</v>
      </c>
      <c r="F108" s="461">
        <f t="shared" si="5"/>
        <v>0</v>
      </c>
      <c r="G108" s="88">
        <f>F108-'TB-本期'!AC108</f>
        <v>0</v>
      </c>
    </row>
    <row r="109" spans="1:7" ht="15" customHeight="1">
      <c r="B109" s="54" t="s">
        <v>125</v>
      </c>
      <c r="C109" s="59"/>
      <c r="D109" s="60">
        <f>SUMIF(工作底稿法调整分录!$B:$B,$A109,工作底稿法调整分录!D:D)</f>
        <v>0</v>
      </c>
      <c r="E109" s="60">
        <f>SUMIF(工作底稿法调整分录!$B:$B,$A109,工作底稿法调整分录!E:E)</f>
        <v>0</v>
      </c>
      <c r="F109" s="461">
        <f t="shared" si="5"/>
        <v>0</v>
      </c>
      <c r="G109" s="88">
        <f>F109-'TB-本期'!AC109</f>
        <v>0</v>
      </c>
    </row>
    <row r="110" spans="1:7" ht="15" customHeight="1">
      <c r="A110" s="124" t="s">
        <v>856</v>
      </c>
      <c r="B110" s="54" t="s">
        <v>969</v>
      </c>
      <c r="C110" s="59">
        <v>6000000</v>
      </c>
      <c r="D110" s="60">
        <f>SUMIF(工作底稿法调整分录!$B:$B,$A110,工作底稿法调整分录!D:D)</f>
        <v>0</v>
      </c>
      <c r="E110" s="60">
        <f>SUMIF(工作底稿法调整分录!$B:$B,$A110,工作底稿法调整分录!E:E)</f>
        <v>0</v>
      </c>
      <c r="F110" s="461">
        <f t="shared" si="5"/>
        <v>6000000</v>
      </c>
      <c r="G110" s="88">
        <f>F110-'TB-本期'!AC110</f>
        <v>6000000</v>
      </c>
    </row>
    <row r="111" spans="1:7" ht="15" customHeight="1">
      <c r="A111" s="124" t="s">
        <v>168</v>
      </c>
      <c r="B111" s="54" t="s">
        <v>168</v>
      </c>
      <c r="C111" s="59"/>
      <c r="D111" s="60">
        <f>SUMIF(工作底稿法调整分录!$B:$B,$A111,工作底稿法调整分录!D:D)</f>
        <v>0</v>
      </c>
      <c r="E111" s="60">
        <f>SUMIF(工作底稿法调整分录!$B:$B,$A111,工作底稿法调整分录!E:E)</f>
        <v>0</v>
      </c>
      <c r="F111" s="461">
        <f t="shared" si="5"/>
        <v>0</v>
      </c>
      <c r="G111" s="88">
        <f>F111-'TB-本期'!AC111</f>
        <v>0</v>
      </c>
    </row>
    <row r="112" spans="1:7" ht="15" customHeight="1">
      <c r="B112" s="54" t="s">
        <v>967</v>
      </c>
      <c r="C112" s="59"/>
      <c r="D112" s="60">
        <f>SUMIF(工作底稿法调整分录!$B:$B,$A112,工作底稿法调整分录!D:D)</f>
        <v>0</v>
      </c>
      <c r="E112" s="60">
        <f>SUMIF(工作底稿法调整分录!$B:$B,$A112,工作底稿法调整分录!E:E)</f>
        <v>0</v>
      </c>
      <c r="F112" s="461">
        <f t="shared" si="5"/>
        <v>0</v>
      </c>
      <c r="G112" s="88">
        <f>F112-'TB-本期'!AC112</f>
        <v>0</v>
      </c>
    </row>
    <row r="113" spans="1:7" ht="15" customHeight="1">
      <c r="B113" s="54" t="s">
        <v>968</v>
      </c>
      <c r="C113" s="59"/>
      <c r="D113" s="60">
        <f>SUMIF(工作底稿法调整分录!$B:$B,$A113,工作底稿法调整分录!D:D)</f>
        <v>0</v>
      </c>
      <c r="E113" s="60">
        <f>SUMIF(工作底稿法调整分录!$B:$B,$A113,工作底稿法调整分录!E:E)</f>
        <v>0</v>
      </c>
      <c r="F113" s="461">
        <f t="shared" si="5"/>
        <v>0</v>
      </c>
      <c r="G113" s="88">
        <f>F113-'TB-本期'!AC113</f>
        <v>0</v>
      </c>
    </row>
    <row r="114" spans="1:7" ht="15" customHeight="1">
      <c r="A114" s="124" t="s">
        <v>169</v>
      </c>
      <c r="B114" s="54" t="s">
        <v>169</v>
      </c>
      <c r="C114" s="59">
        <v>3000000</v>
      </c>
      <c r="D114" s="60">
        <f>SUMIF(工作底稿法调整分录!$B:$B,$A114,工作底稿法调整分录!D:D)</f>
        <v>0</v>
      </c>
      <c r="E114" s="60">
        <f>SUMIF(工作底稿法调整分录!$B:$B,$A114,工作底稿法调整分录!E:E)</f>
        <v>0</v>
      </c>
      <c r="F114" s="461">
        <f t="shared" si="5"/>
        <v>3000000</v>
      </c>
      <c r="G114" s="88">
        <f>F114-'TB-本期'!AC114</f>
        <v>3000000</v>
      </c>
    </row>
    <row r="115" spans="1:7" ht="15" customHeight="1">
      <c r="A115" s="124" t="s">
        <v>854</v>
      </c>
      <c r="B115" s="54" t="s">
        <v>970</v>
      </c>
      <c r="C115" s="59"/>
      <c r="D115" s="60">
        <f>SUMIF(工作底稿法调整分录!$B:$B,$A115,工作底稿法调整分录!D:D)</f>
        <v>0</v>
      </c>
      <c r="E115" s="60">
        <f>SUMIF(工作底稿法调整分录!$B:$B,$A115,工作底稿法调整分录!E:E)</f>
        <v>0</v>
      </c>
      <c r="F115" s="461">
        <f>C115+D115-E115</f>
        <v>0</v>
      </c>
      <c r="G115" s="88">
        <f>F115-'TB-本期'!AC115</f>
        <v>0</v>
      </c>
    </row>
    <row r="116" spans="1:7" ht="15" customHeight="1">
      <c r="A116" s="124" t="s">
        <v>170</v>
      </c>
      <c r="B116" s="54" t="s">
        <v>170</v>
      </c>
      <c r="C116" s="59"/>
      <c r="D116" s="60">
        <f>SUMIF(工作底稿法调整分录!$B:$B,$A116,工作底稿法调整分录!D:D)</f>
        <v>0</v>
      </c>
      <c r="E116" s="60">
        <f>SUMIF(工作底稿法调整分录!$B:$B,$A116,工作底稿法调整分录!E:E)</f>
        <v>0</v>
      </c>
      <c r="F116" s="461">
        <f t="shared" si="5"/>
        <v>0</v>
      </c>
      <c r="G116" s="88">
        <f>F116-'TB-本期'!AC116</f>
        <v>0</v>
      </c>
    </row>
    <row r="117" spans="1:7" ht="15" customHeight="1">
      <c r="A117" s="124" t="s">
        <v>171</v>
      </c>
      <c r="B117" s="54" t="s">
        <v>171</v>
      </c>
      <c r="C117" s="59"/>
      <c r="D117" s="60">
        <f>SUMIF(工作底稿法调整分录!$B:$B,$A117,工作底稿法调整分录!D:D)</f>
        <v>0</v>
      </c>
      <c r="E117" s="60">
        <f>SUMIF(工作底稿法调整分录!$B:$B,$A117,工作底稿法调整分录!E:E)</f>
        <v>0</v>
      </c>
      <c r="F117" s="461">
        <f t="shared" si="5"/>
        <v>0</v>
      </c>
      <c r="G117" s="88">
        <f>F117-'TB-本期'!AC117</f>
        <v>0</v>
      </c>
    </row>
    <row r="118" spans="1:7" ht="15" customHeight="1">
      <c r="A118" s="124" t="s">
        <v>172</v>
      </c>
      <c r="B118" s="54" t="s">
        <v>172</v>
      </c>
      <c r="C118" s="59">
        <v>2000000</v>
      </c>
      <c r="D118" s="60">
        <f>SUMIF(工作底稿法调整分录!$B:$B,$A118,工作底稿法调整分录!D:D)</f>
        <v>0</v>
      </c>
      <c r="E118" s="60">
        <f>SUMIF(工作底稿法调整分录!$B:$B,$A118,工作底稿法调整分录!E:E)</f>
        <v>0</v>
      </c>
      <c r="F118" s="461">
        <f t="shared" si="5"/>
        <v>2000000</v>
      </c>
      <c r="G118" s="88">
        <f>F118-'TB-本期'!AC118</f>
        <v>2000000</v>
      </c>
    </row>
    <row r="119" spans="1:7" ht="15" customHeight="1">
      <c r="A119" s="124" t="s">
        <v>173</v>
      </c>
      <c r="B119" s="54" t="s">
        <v>173</v>
      </c>
      <c r="C119" s="59"/>
      <c r="D119" s="60">
        <f>SUMIF(工作底稿法调整分录!$B:$B,$A119,工作底稿法调整分录!D:D)</f>
        <v>0</v>
      </c>
      <c r="E119" s="60">
        <f>SUMIF(工作底稿法调整分录!$B:$B,$A119,工作底稿法调整分录!E:E)</f>
        <v>0</v>
      </c>
      <c r="F119" s="461">
        <f t="shared" si="5"/>
        <v>0</v>
      </c>
      <c r="G119" s="88">
        <f>F119-'TB-本期'!AC119</f>
        <v>0</v>
      </c>
    </row>
    <row r="120" spans="1:7" ht="15" customHeight="1">
      <c r="A120" s="124" t="s">
        <v>174</v>
      </c>
      <c r="B120" s="54" t="s">
        <v>174</v>
      </c>
      <c r="C120" s="59">
        <v>1000000</v>
      </c>
      <c r="D120" s="60">
        <f>D187</f>
        <v>0</v>
      </c>
      <c r="E120" s="60">
        <f>E187</f>
        <v>0</v>
      </c>
      <c r="F120" s="461">
        <f t="shared" si="5"/>
        <v>1000000</v>
      </c>
      <c r="G120" s="88">
        <f>F120-'TB-本期'!AC120</f>
        <v>1000000</v>
      </c>
    </row>
    <row r="121" spans="1:7" ht="15" customHeight="1">
      <c r="B121" s="62" t="s">
        <v>971</v>
      </c>
      <c r="C121" s="63">
        <f>SUM(C110:C120)-SUM(C112:C113)-C115</f>
        <v>12000000</v>
      </c>
      <c r="D121" s="67">
        <f>SUM(D110:D120)</f>
        <v>0</v>
      </c>
      <c r="E121" s="67">
        <f>SUM(E110:E120)</f>
        <v>0</v>
      </c>
      <c r="F121" s="463">
        <f>SUM(F110:F120)-SUM(F112:F113)-F115</f>
        <v>12000000</v>
      </c>
      <c r="G121" s="88">
        <f>F121-'TB-本期'!AC121</f>
        <v>12000000</v>
      </c>
    </row>
    <row r="122" spans="1:7" ht="15" customHeight="1">
      <c r="A122" s="124" t="s">
        <v>175</v>
      </c>
      <c r="B122" s="54" t="s">
        <v>175</v>
      </c>
      <c r="C122" s="59"/>
      <c r="D122" s="60">
        <f>SUMIF(工作底稿法调整分录!$B:$B,$A122,工作底稿法调整分录!D:D)</f>
        <v>0</v>
      </c>
      <c r="E122" s="60">
        <f>SUMIF(工作底稿法调整分录!$B:$B,$A122,工作底稿法调整分录!E:E)</f>
        <v>0</v>
      </c>
      <c r="F122" s="461">
        <f>C122+E122-D122</f>
        <v>0</v>
      </c>
      <c r="G122" s="88">
        <f>F122-'TB-本期'!AC122</f>
        <v>0</v>
      </c>
    </row>
    <row r="123" spans="1:7" ht="15" customHeight="1">
      <c r="B123" s="62" t="s">
        <v>73</v>
      </c>
      <c r="C123" s="63">
        <f>C121+C122</f>
        <v>12000000</v>
      </c>
      <c r="D123" s="67">
        <f t="shared" ref="D123" si="6">D121+D122</f>
        <v>0</v>
      </c>
      <c r="E123" s="67">
        <f>E121+E122</f>
        <v>0</v>
      </c>
      <c r="F123" s="463">
        <f>F121+F122</f>
        <v>12000000</v>
      </c>
      <c r="G123" s="88">
        <f>F123-'TB-本期'!AC123</f>
        <v>12000000</v>
      </c>
    </row>
    <row r="124" spans="1:7" ht="15" customHeight="1">
      <c r="B124" s="72" t="s">
        <v>75</v>
      </c>
      <c r="C124" s="63">
        <f>C107+C123</f>
        <v>67856571</v>
      </c>
      <c r="D124" s="67">
        <f t="shared" ref="D124:E124" si="7">D107+D123</f>
        <v>0</v>
      </c>
      <c r="E124" s="67">
        <f t="shared" si="7"/>
        <v>0</v>
      </c>
      <c r="F124" s="463">
        <f>F107+F123</f>
        <v>67856571</v>
      </c>
      <c r="G124" s="88">
        <f>F124-'TB-本期'!AC124</f>
        <v>67856571</v>
      </c>
    </row>
    <row r="125" spans="1:7" ht="15" customHeight="1">
      <c r="B125" s="73"/>
      <c r="C125" s="59"/>
      <c r="D125" s="60">
        <f>SUMIF(工作底稿法调整分录!$B:$B,$A125,工作底稿法调整分录!D:D)</f>
        <v>0</v>
      </c>
      <c r="E125" s="60">
        <f>SUMIF(工作底稿法调整分录!$B:$B,$A125,工作底稿法调整分录!E:E)</f>
        <v>0</v>
      </c>
      <c r="F125" s="61"/>
    </row>
    <row r="126" spans="1:7" ht="15" customHeight="1">
      <c r="B126" s="62" t="s">
        <v>76</v>
      </c>
      <c r="C126" s="63">
        <f>SUM(C127:C130)</f>
        <v>0</v>
      </c>
      <c r="D126" s="67"/>
      <c r="E126" s="67"/>
      <c r="F126" s="68">
        <f>SUM(F127:F130)</f>
        <v>0</v>
      </c>
      <c r="G126" s="125"/>
    </row>
    <row r="127" spans="1:7" ht="15" customHeight="1">
      <c r="A127" s="124" t="s">
        <v>850</v>
      </c>
      <c r="B127" s="54" t="s">
        <v>480</v>
      </c>
      <c r="C127" s="59"/>
      <c r="D127" s="60">
        <f>SUMIF(工作底稿法调整分录!$B:$B,$A127,工作底稿法调整分录!D:D)</f>
        <v>0</v>
      </c>
      <c r="E127" s="60">
        <f>SUMIF(工作底稿法调整分录!$B:$B,$A127,工作底稿法调整分录!E:E)</f>
        <v>0</v>
      </c>
      <c r="F127" s="61">
        <f>C127+E127-D127</f>
        <v>0</v>
      </c>
      <c r="G127" s="125">
        <f>F127-'TB-本期'!AC127</f>
        <v>0</v>
      </c>
    </row>
    <row r="128" spans="1:7" ht="15" hidden="1" customHeight="1">
      <c r="A128" s="124" t="s">
        <v>176</v>
      </c>
      <c r="B128" s="54" t="s">
        <v>176</v>
      </c>
      <c r="C128" s="59"/>
      <c r="D128" s="60">
        <f>SUMIF(工作底稿法调整分录!$B:$B,$A128,工作底稿法调整分录!D:D)</f>
        <v>0</v>
      </c>
      <c r="E128" s="60">
        <f>SUMIF(工作底稿法调整分录!$B:$B,$A128,工作底稿法调整分录!E:E)</f>
        <v>0</v>
      </c>
      <c r="F128" s="61">
        <f t="shared" ref="F128:F130" si="8">C128+E128-D128</f>
        <v>0</v>
      </c>
      <c r="G128" s="125">
        <f>F128-'TB-本期'!AC128</f>
        <v>0</v>
      </c>
    </row>
    <row r="129" spans="1:7" ht="15" hidden="1" customHeight="1">
      <c r="A129" s="124" t="s">
        <v>177</v>
      </c>
      <c r="B129" s="54" t="s">
        <v>177</v>
      </c>
      <c r="C129" s="59"/>
      <c r="D129" s="60">
        <f>SUMIF(工作底稿法调整分录!$B:$B,$A129,工作底稿法调整分录!D:D)</f>
        <v>0</v>
      </c>
      <c r="E129" s="60">
        <f>SUMIF(工作底稿法调整分录!$B:$B,$A129,工作底稿法调整分录!E:E)</f>
        <v>0</v>
      </c>
      <c r="F129" s="61">
        <f t="shared" si="8"/>
        <v>0</v>
      </c>
      <c r="G129" s="125">
        <f>F129-'TB-本期'!AC129</f>
        <v>0</v>
      </c>
    </row>
    <row r="130" spans="1:7" ht="15" hidden="1" customHeight="1">
      <c r="A130" s="124" t="s">
        <v>178</v>
      </c>
      <c r="B130" s="54" t="s">
        <v>178</v>
      </c>
      <c r="C130" s="59"/>
      <c r="D130" s="60">
        <f>SUMIF(工作底稿法调整分录!$B:$B,$A130,工作底稿法调整分录!D:D)</f>
        <v>0</v>
      </c>
      <c r="E130" s="60">
        <f>SUMIF(工作底稿法调整分录!$B:$B,$A130,工作底稿法调整分录!E:E)</f>
        <v>0</v>
      </c>
      <c r="F130" s="61">
        <f t="shared" si="8"/>
        <v>0</v>
      </c>
      <c r="G130" s="125">
        <f>F130-'TB-本期'!AC130</f>
        <v>0</v>
      </c>
    </row>
    <row r="131" spans="1:7" ht="15" customHeight="1">
      <c r="B131" s="62" t="s">
        <v>86</v>
      </c>
      <c r="C131" s="63">
        <f>SUM(C132:C146)-SUM(C145:C146)</f>
        <v>0</v>
      </c>
      <c r="D131" s="67"/>
      <c r="E131" s="67"/>
      <c r="F131" s="68">
        <f>SUM(F132:F146)-SUM(F145:F146)</f>
        <v>0</v>
      </c>
      <c r="G131" s="125">
        <f>F131-'TB-本期'!AC131</f>
        <v>0</v>
      </c>
    </row>
    <row r="132" spans="1:7" ht="15" customHeight="1">
      <c r="A132" s="124" t="s">
        <v>851</v>
      </c>
      <c r="B132" s="54" t="s">
        <v>481</v>
      </c>
      <c r="C132" s="59"/>
      <c r="D132" s="60">
        <f>SUMIF(工作底稿法调整分录!$B:$B,$A132,工作底稿法调整分录!D:D)</f>
        <v>0</v>
      </c>
      <c r="E132" s="60">
        <f>SUMIF(工作底稿法调整分录!$B:$B,$A132,工作底稿法调整分录!E:E)</f>
        <v>0</v>
      </c>
      <c r="F132" s="75">
        <f t="shared" ref="F132:F146" si="9">C132+D132-E132</f>
        <v>0</v>
      </c>
      <c r="G132" s="125">
        <f>F132-'TB-本期'!AC132</f>
        <v>0</v>
      </c>
    </row>
    <row r="133" spans="1:7" ht="15" hidden="1" customHeight="1">
      <c r="A133" s="124" t="s">
        <v>179</v>
      </c>
      <c r="B133" s="54" t="s">
        <v>179</v>
      </c>
      <c r="C133" s="59"/>
      <c r="D133" s="60">
        <f>SUMIF(工作底稿法调整分录!$B:$B,$A133,工作底稿法调整分录!D:D)</f>
        <v>0</v>
      </c>
      <c r="E133" s="60">
        <f>SUMIF(工作底稿法调整分录!$B:$B,$A133,工作底稿法调整分录!E:E)</f>
        <v>0</v>
      </c>
      <c r="F133" s="75">
        <f t="shared" si="9"/>
        <v>0</v>
      </c>
      <c r="G133" s="125">
        <f>F133-'TB-本期'!AC133</f>
        <v>0</v>
      </c>
    </row>
    <row r="134" spans="1:7" ht="15" hidden="1" customHeight="1">
      <c r="A134" s="124" t="s">
        <v>180</v>
      </c>
      <c r="B134" s="54" t="s">
        <v>180</v>
      </c>
      <c r="C134" s="59"/>
      <c r="D134" s="60">
        <f>SUMIF(工作底稿法调整分录!$B:$B,$A134,工作底稿法调整分录!D:D)</f>
        <v>0</v>
      </c>
      <c r="E134" s="60">
        <f>SUMIF(工作底稿法调整分录!$B:$B,$A134,工作底稿法调整分录!E:E)</f>
        <v>0</v>
      </c>
      <c r="F134" s="75">
        <f t="shared" si="9"/>
        <v>0</v>
      </c>
      <c r="G134" s="125">
        <f>F134-'TB-本期'!AC134</f>
        <v>0</v>
      </c>
    </row>
    <row r="135" spans="1:7" ht="15" hidden="1" customHeight="1">
      <c r="A135" s="124" t="s">
        <v>181</v>
      </c>
      <c r="B135" s="54" t="s">
        <v>181</v>
      </c>
      <c r="C135" s="59"/>
      <c r="D135" s="60">
        <f>SUMIF(工作底稿法调整分录!$B:$B,$A135,工作底稿法调整分录!D:D)</f>
        <v>0</v>
      </c>
      <c r="E135" s="60">
        <f>SUMIF(工作底稿法调整分录!$B:$B,$A135,工作底稿法调整分录!E:E)</f>
        <v>0</v>
      </c>
      <c r="F135" s="75">
        <f t="shared" si="9"/>
        <v>0</v>
      </c>
      <c r="G135" s="125">
        <f>F135-'TB-本期'!AC135</f>
        <v>0</v>
      </c>
    </row>
    <row r="136" spans="1:7" ht="15" hidden="1" customHeight="1">
      <c r="A136" s="124" t="s">
        <v>182</v>
      </c>
      <c r="B136" s="54" t="s">
        <v>182</v>
      </c>
      <c r="C136" s="59"/>
      <c r="D136" s="60">
        <f>SUMIF(工作底稿法调整分录!$B:$B,$A136,工作底稿法调整分录!D:D)</f>
        <v>0</v>
      </c>
      <c r="E136" s="60">
        <f>SUMIF(工作底稿法调整分录!$B:$B,$A136,工作底稿法调整分录!E:E)</f>
        <v>0</v>
      </c>
      <c r="F136" s="75">
        <f t="shared" si="9"/>
        <v>0</v>
      </c>
      <c r="G136" s="125">
        <f>F136-'TB-本期'!AC136</f>
        <v>0</v>
      </c>
    </row>
    <row r="137" spans="1:7" ht="15" hidden="1" customHeight="1">
      <c r="A137" s="124" t="s">
        <v>183</v>
      </c>
      <c r="B137" s="54" t="s">
        <v>183</v>
      </c>
      <c r="C137" s="59"/>
      <c r="D137" s="60">
        <f>SUMIF(工作底稿法调整分录!$B:$B,$A137,工作底稿法调整分录!D:D)</f>
        <v>0</v>
      </c>
      <c r="E137" s="60">
        <f>SUMIF(工作底稿法调整分录!$B:$B,$A137,工作底稿法调整分录!E:E)</f>
        <v>0</v>
      </c>
      <c r="F137" s="75">
        <f t="shared" si="9"/>
        <v>0</v>
      </c>
      <c r="G137" s="125">
        <f>F137-'TB-本期'!AC137</f>
        <v>0</v>
      </c>
    </row>
    <row r="138" spans="1:7" ht="15" hidden="1" customHeight="1">
      <c r="A138" s="124" t="s">
        <v>184</v>
      </c>
      <c r="B138" s="54" t="s">
        <v>184</v>
      </c>
      <c r="C138" s="59"/>
      <c r="D138" s="60">
        <f>SUMIF(工作底稿法调整分录!$B:$B,$A138,工作底稿法调整分录!D:D)</f>
        <v>0</v>
      </c>
      <c r="E138" s="60">
        <f>SUMIF(工作底稿法调整分录!$B:$B,$A138,工作底稿法调整分录!E:E)</f>
        <v>0</v>
      </c>
      <c r="F138" s="75">
        <f t="shared" si="9"/>
        <v>0</v>
      </c>
      <c r="G138" s="125">
        <f>F138-'TB-本期'!AC138</f>
        <v>0</v>
      </c>
    </row>
    <row r="139" spans="1:7" ht="15" hidden="1" customHeight="1">
      <c r="A139" s="124" t="s">
        <v>185</v>
      </c>
      <c r="B139" s="54" t="s">
        <v>185</v>
      </c>
      <c r="C139" s="59"/>
      <c r="D139" s="60">
        <f>SUMIF(工作底稿法调整分录!$B:$B,$A139,工作底稿法调整分录!D:D)</f>
        <v>0</v>
      </c>
      <c r="E139" s="60">
        <f>SUMIF(工作底稿法调整分录!$B:$B,$A139,工作底稿法调整分录!E:E)</f>
        <v>0</v>
      </c>
      <c r="F139" s="75">
        <f t="shared" si="9"/>
        <v>0</v>
      </c>
      <c r="G139" s="125">
        <f>F139-'TB-本期'!AC139</f>
        <v>0</v>
      </c>
    </row>
    <row r="140" spans="1:7" ht="15" customHeight="1">
      <c r="A140" s="124" t="s">
        <v>186</v>
      </c>
      <c r="B140" s="54" t="s">
        <v>186</v>
      </c>
      <c r="C140" s="59"/>
      <c r="D140" s="60">
        <f>SUMIF(工作底稿法调整分录!$B:$B,$A140,工作底稿法调整分录!D:D)</f>
        <v>0</v>
      </c>
      <c r="E140" s="60">
        <f>SUMIF(工作底稿法调整分录!$B:$B,$A140,工作底稿法调整分录!E:E)</f>
        <v>0</v>
      </c>
      <c r="F140" s="75">
        <f t="shared" si="9"/>
        <v>0</v>
      </c>
      <c r="G140" s="125">
        <f>F140-'TB-本期'!AC140</f>
        <v>0</v>
      </c>
    </row>
    <row r="141" spans="1:7" ht="15" customHeight="1">
      <c r="A141" s="124" t="s">
        <v>187</v>
      </c>
      <c r="B141" s="54" t="s">
        <v>187</v>
      </c>
      <c r="C141" s="59"/>
      <c r="D141" s="60">
        <f>SUMIF(工作底稿法调整分录!$B:$B,$A141,工作底稿法调整分录!D:D)</f>
        <v>0</v>
      </c>
      <c r="E141" s="60">
        <f>SUMIF(工作底稿法调整分录!$B:$B,$A141,工作底稿法调整分录!E:E)</f>
        <v>0</v>
      </c>
      <c r="F141" s="75">
        <f t="shared" si="9"/>
        <v>0</v>
      </c>
      <c r="G141" s="125">
        <f>F141-'TB-本期'!AC141</f>
        <v>0</v>
      </c>
    </row>
    <row r="142" spans="1:7" ht="15" customHeight="1">
      <c r="A142" s="124" t="s">
        <v>188</v>
      </c>
      <c r="B142" s="54" t="s">
        <v>188</v>
      </c>
      <c r="C142" s="59"/>
      <c r="D142" s="60">
        <f>SUMIF(工作底稿法调整分录!$B:$B,$A142,工作底稿法调整分录!D:D)</f>
        <v>0</v>
      </c>
      <c r="E142" s="60">
        <f>SUMIF(工作底稿法调整分录!$B:$B,$A142,工作底稿法调整分录!E:E)</f>
        <v>0</v>
      </c>
      <c r="F142" s="75">
        <f t="shared" si="9"/>
        <v>0</v>
      </c>
      <c r="G142" s="125">
        <f>F142-'TB-本期'!AC142</f>
        <v>0</v>
      </c>
    </row>
    <row r="143" spans="1:7" ht="15" customHeight="1">
      <c r="A143" s="124" t="s">
        <v>189</v>
      </c>
      <c r="B143" s="54" t="s">
        <v>189</v>
      </c>
      <c r="C143" s="59"/>
      <c r="D143" s="60">
        <f>SUMIF(工作底稿法调整分录!$B:$B,$A143,工作底稿法调整分录!D:D)</f>
        <v>0</v>
      </c>
      <c r="E143" s="60">
        <f>SUMIF(工作底稿法调整分录!$B:$B,$A143,工作底稿法调整分录!E:E)</f>
        <v>0</v>
      </c>
      <c r="F143" s="75">
        <f t="shared" si="9"/>
        <v>0</v>
      </c>
      <c r="G143" s="125">
        <f>F143-'TB-本期'!AC143</f>
        <v>0</v>
      </c>
    </row>
    <row r="144" spans="1:7" ht="15" customHeight="1">
      <c r="A144" s="124" t="s">
        <v>190</v>
      </c>
      <c r="B144" s="54" t="s">
        <v>190</v>
      </c>
      <c r="C144" s="59"/>
      <c r="D144" s="60">
        <f>SUMIF(工作底稿法调整分录!$B:$B,$A144,工作底稿法调整分录!D:D)</f>
        <v>0</v>
      </c>
      <c r="E144" s="60">
        <f>SUMIF(工作底稿法调整分录!$B:$B,$A144,工作底稿法调整分录!E:E)</f>
        <v>0</v>
      </c>
      <c r="F144" s="75">
        <f t="shared" si="9"/>
        <v>0</v>
      </c>
      <c r="G144" s="125">
        <f>F144-'TB-本期'!AC144</f>
        <v>0</v>
      </c>
    </row>
    <row r="145" spans="1:8" ht="15" customHeight="1">
      <c r="B145" s="54" t="s">
        <v>972</v>
      </c>
      <c r="C145" s="59"/>
      <c r="D145" s="60">
        <f>SUMIF(工作底稿法调整分录!$B:$B,$A145,工作底稿法调整分录!D:D)</f>
        <v>0</v>
      </c>
      <c r="E145" s="60">
        <f>SUMIF(工作底稿法调整分录!$B:$B,$A145,工作底稿法调整分录!E:E)</f>
        <v>0</v>
      </c>
      <c r="F145" s="75">
        <f t="shared" si="9"/>
        <v>0</v>
      </c>
      <c r="G145" s="125">
        <f>F145-'TB-本期'!AC145</f>
        <v>0</v>
      </c>
      <c r="H145" s="125"/>
    </row>
    <row r="146" spans="1:8" ht="15" customHeight="1">
      <c r="B146" s="54" t="s">
        <v>176</v>
      </c>
      <c r="C146" s="59"/>
      <c r="D146" s="60">
        <f>SUMIF(工作底稿法调整分录!$B:$B,$A146,工作底稿法调整分录!D:D)</f>
        <v>0</v>
      </c>
      <c r="E146" s="60">
        <f>SUMIF(工作底稿法调整分录!$B:$B,$A146,工作底稿法调整分录!E:E)</f>
        <v>0</v>
      </c>
      <c r="F146" s="75">
        <f t="shared" si="9"/>
        <v>0</v>
      </c>
      <c r="G146" s="125">
        <f>F146-'TB-本期'!AC146</f>
        <v>0</v>
      </c>
    </row>
    <row r="147" spans="1:8" ht="15" customHeight="1">
      <c r="A147" s="124" t="s">
        <v>853</v>
      </c>
      <c r="B147" s="54" t="s">
        <v>111</v>
      </c>
      <c r="C147" s="59"/>
      <c r="D147" s="60">
        <f>SUMIF(工作底稿法调整分录!$B:$B,$A147,工作底稿法调整分录!D:D)</f>
        <v>0</v>
      </c>
      <c r="E147" s="60">
        <f>SUMIF(工作底稿法调整分录!$B:$B,$A147,工作底稿法调整分录!E:E)</f>
        <v>0</v>
      </c>
      <c r="F147" s="61">
        <f>C147+E147-D147</f>
        <v>0</v>
      </c>
      <c r="G147" s="125">
        <f>F147-'TB-本期'!AC147</f>
        <v>0</v>
      </c>
    </row>
    <row r="148" spans="1:8" ht="15" customHeight="1">
      <c r="A148" s="124" t="s">
        <v>837</v>
      </c>
      <c r="B148" s="54" t="s">
        <v>973</v>
      </c>
      <c r="C148" s="59"/>
      <c r="D148" s="60">
        <f>SUMIF(工作底稿法调整分录!$B:$B,$A148,工作底稿法调整分录!D:D)</f>
        <v>0</v>
      </c>
      <c r="E148" s="60">
        <f>SUMIF(工作底稿法调整分录!$B:$B,$A148,工作底稿法调整分录!E:E)</f>
        <v>0</v>
      </c>
      <c r="F148" s="61">
        <f t="shared" ref="F148:F155" si="10">C148+E148-D148</f>
        <v>0</v>
      </c>
      <c r="G148" s="125">
        <f>F148-'TB-本期'!AC148</f>
        <v>0</v>
      </c>
    </row>
    <row r="149" spans="1:8" ht="15" customHeight="1">
      <c r="B149" s="76" t="s">
        <v>974</v>
      </c>
      <c r="C149" s="59"/>
      <c r="D149" s="60"/>
      <c r="E149" s="60"/>
      <c r="F149" s="61">
        <f t="shared" si="10"/>
        <v>0</v>
      </c>
      <c r="G149" s="125">
        <f>F149-'TB-本期'!AC149</f>
        <v>0</v>
      </c>
    </row>
    <row r="150" spans="1:8" ht="15" customHeight="1">
      <c r="A150" s="124" t="s">
        <v>194</v>
      </c>
      <c r="B150" s="54" t="s">
        <v>975</v>
      </c>
      <c r="C150" s="59"/>
      <c r="D150" s="60">
        <f>SUMIF(工作底稿法调整分录!$B:$B,$A150,工作底稿法调整分录!D:D)</f>
        <v>0</v>
      </c>
      <c r="E150" s="60">
        <f>SUMIF(工作底稿法调整分录!$B:$B,$A150,工作底稿法调整分录!E:E)</f>
        <v>0</v>
      </c>
      <c r="F150" s="61">
        <f t="shared" si="10"/>
        <v>0</v>
      </c>
      <c r="G150" s="125">
        <f>F150-'TB-本期'!AC150</f>
        <v>0</v>
      </c>
    </row>
    <row r="151" spans="1:8" ht="15" customHeight="1">
      <c r="A151" s="124" t="s">
        <v>848</v>
      </c>
      <c r="B151" s="54" t="s">
        <v>976</v>
      </c>
      <c r="C151" s="59"/>
      <c r="D151" s="60">
        <f>SUMIF(工作底稿法调整分录!$B:$B,$A151,工作底稿法调整分录!D:D)</f>
        <v>0</v>
      </c>
      <c r="E151" s="60">
        <f>SUMIF(工作底稿法调整分录!$B:$B,$A151,工作底稿法调整分录!E:E)</f>
        <v>0</v>
      </c>
      <c r="F151" s="61">
        <f t="shared" si="10"/>
        <v>0</v>
      </c>
      <c r="G151" s="125">
        <f>F151-'TB-本期'!AC151</f>
        <v>0</v>
      </c>
    </row>
    <row r="152" spans="1:8" ht="15" customHeight="1">
      <c r="A152" s="124" t="s">
        <v>192</v>
      </c>
      <c r="B152" s="54" t="s">
        <v>977</v>
      </c>
      <c r="C152" s="59"/>
      <c r="D152" s="60">
        <f>SUMIF(工作底稿法调整分录!$B:$B,$A152,工作底稿法调整分录!D:D)</f>
        <v>0</v>
      </c>
      <c r="E152" s="60">
        <f>SUMIF(工作底稿法调整分录!$B:$B,$A152,工作底稿法调整分录!E:E)</f>
        <v>0</v>
      </c>
      <c r="F152" s="61">
        <f t="shared" si="10"/>
        <v>0</v>
      </c>
      <c r="G152" s="125">
        <f>F152-'TB-本期'!AC152</f>
        <v>0</v>
      </c>
    </row>
    <row r="153" spans="1:8" ht="15" customHeight="1">
      <c r="A153" s="124" t="s">
        <v>849</v>
      </c>
      <c r="B153" s="54" t="s">
        <v>978</v>
      </c>
      <c r="C153" s="59"/>
      <c r="D153" s="60">
        <f>SUMIF(工作底稿法调整分录!$B:$B,$A153,工作底稿法调整分录!D:D)</f>
        <v>0</v>
      </c>
      <c r="E153" s="60">
        <f>SUMIF(工作底稿法调整分录!$B:$B,$A153,工作底稿法调整分录!E:E)</f>
        <v>0</v>
      </c>
      <c r="F153" s="61">
        <f t="shared" si="10"/>
        <v>0</v>
      </c>
      <c r="G153" s="125">
        <f>F153-'TB-本期'!AC153</f>
        <v>0</v>
      </c>
    </row>
    <row r="154" spans="1:8" ht="15" customHeight="1">
      <c r="A154" s="124" t="s">
        <v>191</v>
      </c>
      <c r="B154" s="54" t="s">
        <v>979</v>
      </c>
      <c r="C154" s="59"/>
      <c r="D154" s="60">
        <f>SUMIF(工作底稿法调整分录!$B:$B,$A154,工作底稿法调整分录!D:D)</f>
        <v>0</v>
      </c>
      <c r="E154" s="60">
        <f>SUMIF(工作底稿法调整分录!$B:$B,$A154,工作底稿法调整分录!E:E)</f>
        <v>0</v>
      </c>
      <c r="F154" s="61">
        <f t="shared" si="10"/>
        <v>0</v>
      </c>
      <c r="G154" s="125">
        <f>F154-'TB-本期'!AC154</f>
        <v>0</v>
      </c>
    </row>
    <row r="155" spans="1:8" ht="15" customHeight="1">
      <c r="A155" s="124" t="s">
        <v>193</v>
      </c>
      <c r="B155" s="54" t="s">
        <v>980</v>
      </c>
      <c r="C155" s="59"/>
      <c r="D155" s="60">
        <f>SUMIF(工作底稿法调整分录!$B:$B,$A155,工作底稿法调整分录!D:D)</f>
        <v>0</v>
      </c>
      <c r="E155" s="60">
        <f>SUMIF(工作底稿法调整分录!$B:$B,$A155,工作底稿法调整分录!E:E)</f>
        <v>0</v>
      </c>
      <c r="F155" s="61">
        <f t="shared" si="10"/>
        <v>0</v>
      </c>
      <c r="G155" s="125">
        <f>F155-'TB-本期'!AC155</f>
        <v>0</v>
      </c>
    </row>
    <row r="156" spans="1:8" ht="15" customHeight="1">
      <c r="B156" s="62" t="s">
        <v>113</v>
      </c>
      <c r="C156" s="63">
        <f>C126-C131+SUM(C147:C155)-C149</f>
        <v>0</v>
      </c>
      <c r="D156" s="67"/>
      <c r="E156" s="67"/>
      <c r="F156" s="68">
        <f>F126-F131+SUM(F147:F155)-F149</f>
        <v>0</v>
      </c>
      <c r="G156" s="125">
        <f>F156-'TB-本期'!AC156</f>
        <v>0</v>
      </c>
    </row>
    <row r="157" spans="1:8" ht="15" customHeight="1">
      <c r="A157" s="124" t="s">
        <v>844</v>
      </c>
      <c r="B157" s="54" t="s">
        <v>711</v>
      </c>
      <c r="C157" s="59"/>
      <c r="D157" s="60">
        <f>SUMIF(工作底稿法调整分录!$B:$B,$A157,工作底稿法调整分录!D:D)</f>
        <v>0</v>
      </c>
      <c r="E157" s="60">
        <f>SUMIF(工作底稿法调整分录!$B:$B,$A157,工作底稿法调整分录!E:E)</f>
        <v>0</v>
      </c>
      <c r="F157" s="61">
        <f>C157+E157-D157</f>
        <v>0</v>
      </c>
      <c r="G157" s="125">
        <f>F157-'TB-本期'!AC157</f>
        <v>0</v>
      </c>
    </row>
    <row r="158" spans="1:8" ht="15" customHeight="1">
      <c r="A158" s="124" t="s">
        <v>845</v>
      </c>
      <c r="B158" s="54" t="s">
        <v>712</v>
      </c>
      <c r="C158" s="59"/>
      <c r="D158" s="60">
        <f>SUMIF(工作底稿法调整分录!$B:$B,$A158,工作底稿法调整分录!D:D)</f>
        <v>0</v>
      </c>
      <c r="E158" s="60">
        <f>SUMIF(工作底稿法调整分录!$B:$B,$A158,工作底稿法调整分录!E:E)</f>
        <v>0</v>
      </c>
      <c r="F158" s="61">
        <f>C158+D158-E158</f>
        <v>0</v>
      </c>
      <c r="G158" s="125">
        <f>F158-'TB-本期'!AC158</f>
        <v>0</v>
      </c>
    </row>
    <row r="159" spans="1:8" ht="15" customHeight="1">
      <c r="B159" s="62" t="s">
        <v>116</v>
      </c>
      <c r="C159" s="63">
        <f>C156+C157-C158</f>
        <v>0</v>
      </c>
      <c r="D159" s="67"/>
      <c r="E159" s="67"/>
      <c r="F159" s="68">
        <f>F156+F157-F158</f>
        <v>0</v>
      </c>
      <c r="G159" s="125">
        <f>F159-'TB-本期'!AC159</f>
        <v>0</v>
      </c>
    </row>
    <row r="160" spans="1:8" ht="15" customHeight="1">
      <c r="A160" s="124" t="s">
        <v>847</v>
      </c>
      <c r="B160" s="54" t="s">
        <v>195</v>
      </c>
      <c r="C160" s="59"/>
      <c r="D160" s="60">
        <f>SUMIF(工作底稿法调整分录!$B:$B,$A160,工作底稿法调整分录!D:D)</f>
        <v>0</v>
      </c>
      <c r="E160" s="60">
        <f>SUMIF(工作底稿法调整分录!$B:$B,$A160,工作底稿法调整分录!E:E)</f>
        <v>0</v>
      </c>
      <c r="F160" s="61">
        <f>C160+D160-E160</f>
        <v>0</v>
      </c>
      <c r="G160" s="125">
        <f>F160-'TB-本期'!AC160</f>
        <v>0</v>
      </c>
    </row>
    <row r="161" spans="1:8" ht="15" customHeight="1">
      <c r="B161" s="62" t="s">
        <v>118</v>
      </c>
      <c r="C161" s="63">
        <f t="shared" ref="C161" si="11">C159-C160</f>
        <v>0</v>
      </c>
      <c r="D161" s="67">
        <f>SUM(D127:D160)</f>
        <v>0</v>
      </c>
      <c r="E161" s="67">
        <f>SUM(E127:E160)</f>
        <v>0</v>
      </c>
      <c r="F161" s="68">
        <f t="shared" ref="F161" si="12">F159-F160</f>
        <v>0</v>
      </c>
      <c r="G161" s="125">
        <f>F161-'TB-本期'!AC161</f>
        <v>0</v>
      </c>
    </row>
    <row r="162" spans="1:8" ht="15" customHeight="1">
      <c r="B162" s="54" t="s">
        <v>119</v>
      </c>
      <c r="C162" s="59"/>
      <c r="D162" s="60">
        <f>SUMIF(工作底稿法调整分录!$B:$B,$A162,工作底稿法调整分录!D:D)</f>
        <v>0</v>
      </c>
      <c r="E162" s="60">
        <f>SUMIF(工作底稿法调整分录!$B:$B,$A162,工作底稿法调整分录!E:E)</f>
        <v>0</v>
      </c>
      <c r="F162" s="61"/>
      <c r="G162" s="125">
        <f>F162-'TB-本期'!AC162</f>
        <v>0</v>
      </c>
    </row>
    <row r="163" spans="1:8" ht="15" customHeight="1">
      <c r="B163" s="62" t="s">
        <v>120</v>
      </c>
      <c r="C163" s="70">
        <f>C161-C164</f>
        <v>0</v>
      </c>
      <c r="D163" s="64"/>
      <c r="E163" s="64"/>
      <c r="F163" s="68">
        <f>F161-F164</f>
        <v>0</v>
      </c>
      <c r="G163" s="125">
        <f>F163-'TB-本期'!AC163</f>
        <v>0</v>
      </c>
    </row>
    <row r="164" spans="1:8" ht="15" customHeight="1">
      <c r="B164" s="54" t="s">
        <v>121</v>
      </c>
      <c r="C164" s="59"/>
      <c r="D164" s="60"/>
      <c r="E164" s="60"/>
      <c r="F164" s="75">
        <f t="shared" ref="F164:F165" si="13">C164+E164-D164</f>
        <v>0</v>
      </c>
      <c r="G164" s="125">
        <f>F164-'TB-本期'!AC164</f>
        <v>0</v>
      </c>
    </row>
    <row r="165" spans="1:8" ht="15" customHeight="1">
      <c r="B165" s="54" t="s">
        <v>122</v>
      </c>
      <c r="C165" s="59"/>
      <c r="D165" s="60">
        <f>SUMIF(工作底稿法调整分录!$B:$B,$A165,工作底稿法调整分录!D:D)</f>
        <v>0</v>
      </c>
      <c r="E165" s="60">
        <f>SUMIF(工作底稿法调整分录!$B:$B,$A165,工作底稿法调整分录!E:E)</f>
        <v>0</v>
      </c>
      <c r="F165" s="75">
        <f t="shared" si="13"/>
        <v>0</v>
      </c>
      <c r="G165" s="125">
        <f>F165-'TB-本期'!AC165</f>
        <v>0</v>
      </c>
    </row>
    <row r="166" spans="1:8" ht="15" customHeight="1">
      <c r="B166" s="62" t="s">
        <v>213</v>
      </c>
      <c r="C166" s="70">
        <f>C161-C167</f>
        <v>0</v>
      </c>
      <c r="D166" s="64"/>
      <c r="E166" s="64"/>
      <c r="F166" s="68">
        <f>F161-F167</f>
        <v>0</v>
      </c>
      <c r="G166" s="125">
        <f>F166-'TB-本期'!AC166</f>
        <v>0</v>
      </c>
    </row>
    <row r="167" spans="1:8" ht="15" customHeight="1">
      <c r="A167" s="124" t="s">
        <v>842</v>
      </c>
      <c r="B167" s="54" t="s">
        <v>214</v>
      </c>
      <c r="C167" s="59"/>
      <c r="D167" s="60">
        <f>SUMIF(工作底稿法调整分录!$B:$B,$A167,工作底稿法调整分录!D:D)</f>
        <v>0</v>
      </c>
      <c r="E167" s="60">
        <f>SUMIF(工作底稿法调整分录!$B:$B,$A167,工作底稿法调整分录!E:E)</f>
        <v>0</v>
      </c>
      <c r="F167" s="75">
        <f>C167+D167-E167</f>
        <v>0</v>
      </c>
      <c r="G167" s="125">
        <f>F167-'TB-本期'!AC167</f>
        <v>0</v>
      </c>
    </row>
    <row r="168" spans="1:8" ht="15" customHeight="1">
      <c r="A168" s="124" t="s">
        <v>843</v>
      </c>
      <c r="B168" s="77" t="s">
        <v>77</v>
      </c>
      <c r="C168" s="59"/>
      <c r="D168" s="60">
        <f>SUMIF(工作底稿法调整分录!$B:$B,$A168,工作底稿法调整分录!D:D)</f>
        <v>0</v>
      </c>
      <c r="E168" s="60">
        <f>SUMIF(工作底稿法调整分录!$B:$B,$A168,工作底稿法调整分录!E:E)</f>
        <v>0</v>
      </c>
      <c r="F168" s="75">
        <f>C168+E168-D168</f>
        <v>0</v>
      </c>
      <c r="G168" s="125"/>
    </row>
    <row r="169" spans="1:8" ht="15" customHeight="1">
      <c r="A169" s="124" t="s">
        <v>196</v>
      </c>
      <c r="B169" s="77" t="s">
        <v>196</v>
      </c>
      <c r="C169" s="59"/>
      <c r="D169" s="60">
        <f>SUMIF(工作底稿法调整分录!$B:$B,$A169,工作底稿法调整分录!D:D)</f>
        <v>0</v>
      </c>
      <c r="E169" s="60">
        <f>SUMIF(工作底稿法调整分录!$B:$B,$A169,工作底稿法调整分录!E:E)</f>
        <v>0</v>
      </c>
      <c r="F169" s="75">
        <f>C169+E169-D169</f>
        <v>0</v>
      </c>
      <c r="G169" s="125"/>
    </row>
    <row r="170" spans="1:8" ht="15" customHeight="1">
      <c r="B170" s="77"/>
      <c r="C170" s="59"/>
      <c r="D170" s="60">
        <f>SUMIF(工作底稿法调整分录!$B:$B,$A170,工作底稿法调整分录!D:D)</f>
        <v>0</v>
      </c>
      <c r="E170" s="60">
        <f>SUMIF(工作底稿法调整分录!$B:$B,$A170,工作底稿法调整分录!E:E)</f>
        <v>0</v>
      </c>
      <c r="F170" s="61"/>
      <c r="G170" s="125"/>
    </row>
    <row r="171" spans="1:8" ht="15" customHeight="1">
      <c r="B171" s="78" t="s">
        <v>79</v>
      </c>
      <c r="C171" s="63">
        <f>C166+C168+C169</f>
        <v>0</v>
      </c>
      <c r="D171" s="67"/>
      <c r="E171" s="67"/>
      <c r="F171" s="68">
        <f>F166+F168+F169</f>
        <v>0</v>
      </c>
      <c r="G171" s="125"/>
    </row>
    <row r="172" spans="1:8" ht="15" customHeight="1">
      <c r="A172" s="124" t="s">
        <v>841</v>
      </c>
      <c r="B172" s="77" t="s">
        <v>81</v>
      </c>
      <c r="C172" s="59"/>
      <c r="D172" s="60">
        <f>SUMIF(工作底稿法调整分录!$B:$B,$A172,工作底稿法调整分录!D:D)</f>
        <v>0</v>
      </c>
      <c r="E172" s="60">
        <f>SUMIF(工作底稿法调整分录!$B:$B,$A172,工作底稿法调整分录!E:E)</f>
        <v>0</v>
      </c>
      <c r="F172" s="61">
        <f>C172+D172-E172</f>
        <v>0</v>
      </c>
      <c r="G172" s="125"/>
      <c r="H172" s="125"/>
    </row>
    <row r="173" spans="1:8" ht="15" customHeight="1">
      <c r="A173" s="124" t="s">
        <v>197</v>
      </c>
      <c r="B173" s="77" t="s">
        <v>197</v>
      </c>
      <c r="C173" s="59"/>
      <c r="D173" s="60">
        <f>SUMIF(工作底稿法调整分录!$B:$B,$A173,工作底稿法调整分录!D:D)</f>
        <v>0</v>
      </c>
      <c r="E173" s="60">
        <f>SUMIF(工作底稿法调整分录!$B:$B,$A173,工作底稿法调整分录!E:E)</f>
        <v>0</v>
      </c>
      <c r="F173" s="61">
        <f t="shared" ref="F173:F178" si="14">C173+D173-E173</f>
        <v>0</v>
      </c>
      <c r="G173" s="125"/>
    </row>
    <row r="174" spans="1:8" ht="15" customHeight="1">
      <c r="A174" s="124" t="s">
        <v>198</v>
      </c>
      <c r="B174" s="77" t="s">
        <v>198</v>
      </c>
      <c r="C174" s="59"/>
      <c r="D174" s="60">
        <f>SUMIF(工作底稿法调整分录!$B:$B,$A174,工作底稿法调整分录!D:D)</f>
        <v>0</v>
      </c>
      <c r="E174" s="60">
        <f>SUMIF(工作底稿法调整分录!$B:$B,$A174,工作底稿法调整分录!E:E)</f>
        <v>0</v>
      </c>
      <c r="F174" s="61">
        <f t="shared" si="14"/>
        <v>0</v>
      </c>
      <c r="G174" s="125"/>
    </row>
    <row r="175" spans="1:8" ht="15" customHeight="1">
      <c r="A175" s="124" t="s">
        <v>199</v>
      </c>
      <c r="B175" s="77" t="s">
        <v>199</v>
      </c>
      <c r="C175" s="59"/>
      <c r="D175" s="60">
        <f>SUMIF(工作底稿法调整分录!$B:$B,$A175,工作底稿法调整分录!D:D)</f>
        <v>0</v>
      </c>
      <c r="E175" s="60">
        <f>SUMIF(工作底稿法调整分录!$B:$B,$A175,工作底稿法调整分录!E:E)</f>
        <v>0</v>
      </c>
      <c r="F175" s="61">
        <f t="shared" si="14"/>
        <v>0</v>
      </c>
      <c r="G175" s="125"/>
    </row>
    <row r="176" spans="1:8" ht="15" customHeight="1">
      <c r="A176" s="124" t="s">
        <v>200</v>
      </c>
      <c r="B176" s="77" t="s">
        <v>200</v>
      </c>
      <c r="C176" s="59"/>
      <c r="D176" s="60">
        <f>SUMIF(工作底稿法调整分录!$B:$B,$A176,工作底稿法调整分录!D:D)</f>
        <v>0</v>
      </c>
      <c r="E176" s="60">
        <f>SUMIF(工作底稿法调整分录!$B:$B,$A176,工作底稿法调整分录!E:E)</f>
        <v>0</v>
      </c>
      <c r="F176" s="61">
        <f t="shared" si="14"/>
        <v>0</v>
      </c>
      <c r="G176" s="125"/>
      <c r="H176" s="127"/>
    </row>
    <row r="177" spans="1:7" ht="15" customHeight="1">
      <c r="A177" s="124" t="s">
        <v>201</v>
      </c>
      <c r="B177" s="77" t="s">
        <v>201</v>
      </c>
      <c r="C177" s="59"/>
      <c r="D177" s="60">
        <f>SUMIF(工作底稿法调整分录!$B:$B,$A177,工作底稿法调整分录!D:D)</f>
        <v>0</v>
      </c>
      <c r="E177" s="60">
        <f>SUMIF(工作底稿法调整分录!$B:$B,$A177,工作底稿法调整分录!E:E)</f>
        <v>0</v>
      </c>
      <c r="F177" s="61">
        <f t="shared" si="14"/>
        <v>0</v>
      </c>
      <c r="G177" s="125"/>
    </row>
    <row r="178" spans="1:7" ht="15" customHeight="1">
      <c r="B178" s="77"/>
      <c r="C178" s="59"/>
      <c r="D178" s="60">
        <f>SUMIF(工作底稿法调整分录!$B:$B,$A178,工作底稿法调整分录!D:D)</f>
        <v>0</v>
      </c>
      <c r="E178" s="60">
        <f>SUMIF(工作底稿法调整分录!$B:$B,$A178,工作底稿法调整分录!E:E)</f>
        <v>0</v>
      </c>
      <c r="F178" s="61">
        <f t="shared" si="14"/>
        <v>0</v>
      </c>
      <c r="G178" s="125"/>
    </row>
    <row r="179" spans="1:7" ht="15" customHeight="1">
      <c r="B179" s="78" t="s">
        <v>91</v>
      </c>
      <c r="C179" s="63">
        <f>C171-SUM(C172:C178)</f>
        <v>0</v>
      </c>
      <c r="D179" s="67"/>
      <c r="E179" s="67"/>
      <c r="F179" s="68">
        <f>F171-SUM(F172:F178)</f>
        <v>0</v>
      </c>
      <c r="G179" s="125"/>
    </row>
    <row r="180" spans="1:7" ht="15" customHeight="1">
      <c r="A180" s="124" t="s">
        <v>839</v>
      </c>
      <c r="B180" s="77" t="s">
        <v>93</v>
      </c>
      <c r="C180" s="59"/>
      <c r="D180" s="60">
        <f>SUMIF(工作底稿法调整分录!$B:$B,$A180,工作底稿法调整分录!D:D)</f>
        <v>0</v>
      </c>
      <c r="E180" s="60">
        <f>SUMIF(工作底稿法调整分录!$B:$B,$A180,工作底稿法调整分录!E:E)</f>
        <v>0</v>
      </c>
      <c r="F180" s="61">
        <f t="shared" ref="F180:F186" si="15">C180+D180-E180</f>
        <v>0</v>
      </c>
      <c r="G180" s="125"/>
    </row>
    <row r="181" spans="1:7" ht="15" customHeight="1">
      <c r="A181" s="124" t="s">
        <v>202</v>
      </c>
      <c r="B181" s="77" t="s">
        <v>202</v>
      </c>
      <c r="C181" s="59"/>
      <c r="D181" s="60">
        <f>SUMIF(工作底稿法调整分录!$B:$B,$A181,工作底稿法调整分录!D:D)</f>
        <v>0</v>
      </c>
      <c r="E181" s="60">
        <f>SUMIF(工作底稿法调整分录!$B:$B,$A181,工作底稿法调整分录!E:E)</f>
        <v>0</v>
      </c>
      <c r="F181" s="61">
        <f t="shared" si="15"/>
        <v>0</v>
      </c>
      <c r="G181" s="125"/>
    </row>
    <row r="182" spans="1:7" s="131" customFormat="1" ht="15" customHeight="1">
      <c r="A182" s="131" t="s">
        <v>203</v>
      </c>
      <c r="B182" s="98" t="s">
        <v>203</v>
      </c>
      <c r="C182" s="100"/>
      <c r="D182" s="101">
        <f>SUMIF(工作底稿法调整分录!$B:$B,$A182,工作底稿法调整分录!D:D)</f>
        <v>0</v>
      </c>
      <c r="E182" s="101">
        <f>SUMIF(工作底稿法调整分录!$B:$B,$A182,工作底稿法调整分录!E:E)</f>
        <v>0</v>
      </c>
      <c r="F182" s="102">
        <f t="shared" si="15"/>
        <v>0</v>
      </c>
      <c r="G182" s="125"/>
    </row>
    <row r="183" spans="1:7" ht="15" customHeight="1">
      <c r="A183" s="124" t="s">
        <v>204</v>
      </c>
      <c r="B183" s="77" t="s">
        <v>204</v>
      </c>
      <c r="C183" s="59"/>
      <c r="D183" s="60">
        <f>SUMIF(工作底稿法调整分录!$B:$B,$A183,工作底稿法调整分录!D:D)</f>
        <v>0</v>
      </c>
      <c r="E183" s="60">
        <f>SUMIF(工作底稿法调整分录!$B:$B,$A183,工作底稿法调整分录!E:E)</f>
        <v>0</v>
      </c>
      <c r="F183" s="61">
        <f t="shared" si="15"/>
        <v>0</v>
      </c>
      <c r="G183" s="125"/>
    </row>
    <row r="184" spans="1:7" ht="15" customHeight="1">
      <c r="A184" s="124" t="s">
        <v>205</v>
      </c>
      <c r="B184" s="77" t="s">
        <v>205</v>
      </c>
      <c r="C184" s="59"/>
      <c r="D184" s="60">
        <f>SUMIF(工作底稿法调整分录!$B:$B,$A184,工作底稿法调整分录!D:D)</f>
        <v>0</v>
      </c>
      <c r="E184" s="60">
        <f>SUMIF(工作底稿法调整分录!$B:$B,$A184,工作底稿法调整分录!E:E)</f>
        <v>0</v>
      </c>
      <c r="F184" s="61">
        <f t="shared" si="15"/>
        <v>0</v>
      </c>
      <c r="G184" s="125"/>
    </row>
    <row r="185" spans="1:7" ht="15" customHeight="1">
      <c r="A185" s="124" t="s">
        <v>206</v>
      </c>
      <c r="B185" s="77" t="s">
        <v>206</v>
      </c>
      <c r="C185" s="59"/>
      <c r="D185" s="60">
        <f>SUMIF(工作底稿法调整分录!$B:$B,$A185,工作底稿法调整分录!D:D)</f>
        <v>0</v>
      </c>
      <c r="E185" s="60">
        <f>SUMIF(工作底稿法调整分录!$B:$B,$A185,工作底稿法调整分录!E:E)</f>
        <v>0</v>
      </c>
      <c r="F185" s="61">
        <f t="shared" si="15"/>
        <v>0</v>
      </c>
      <c r="G185" s="125"/>
    </row>
    <row r="186" spans="1:7" ht="15" customHeight="1">
      <c r="B186" s="77"/>
      <c r="C186" s="59"/>
      <c r="D186" s="60">
        <f>SUMIF(工作底稿法调整分录!$B:$B,$A186,工作底稿法调整分录!D:D)</f>
        <v>0</v>
      </c>
      <c r="E186" s="60">
        <f>SUMIF(工作底稿法调整分录!$B:$B,$A186,工作底稿法调整分录!E:E)</f>
        <v>0</v>
      </c>
      <c r="F186" s="61">
        <f t="shared" si="15"/>
        <v>0</v>
      </c>
      <c r="G186" s="125"/>
    </row>
    <row r="187" spans="1:7" ht="15" customHeight="1" thickBot="1">
      <c r="A187" s="124" t="s">
        <v>174</v>
      </c>
      <c r="B187" s="79" t="s">
        <v>106</v>
      </c>
      <c r="C187" s="81">
        <f>C179-SUM(C180:C186)</f>
        <v>0</v>
      </c>
      <c r="D187" s="81">
        <f>D161+SUM(D167:D185)+SUMIF(工作底稿法调整分录!$B:$B,$A187,工作底稿法调整分录!D:D)</f>
        <v>0</v>
      </c>
      <c r="E187" s="81">
        <f>E161+SUM(E167:E185)+SUMIF(工作底稿法调整分录!$B:$B,$A187,工作底稿法调整分录!E:E)</f>
        <v>0</v>
      </c>
      <c r="F187" s="82">
        <f>F179-SUM(F180:F186)</f>
        <v>0</v>
      </c>
      <c r="G187" s="125"/>
    </row>
    <row r="188" spans="1:7" ht="15">
      <c r="C188" s="140"/>
      <c r="D188" s="140"/>
      <c r="E188" s="140"/>
      <c r="F188" s="140"/>
    </row>
    <row r="189" spans="1:7" ht="15">
      <c r="C189" s="49">
        <f t="shared" ref="C189" si="16">C69-C124</f>
        <v>0</v>
      </c>
      <c r="D189" s="49"/>
      <c r="E189" s="49"/>
      <c r="F189" s="49">
        <f>F69-F124</f>
        <v>0</v>
      </c>
    </row>
    <row r="190" spans="1:7" ht="15">
      <c r="C190" s="49"/>
      <c r="D190" s="49"/>
      <c r="E190" s="49"/>
      <c r="F190" s="49"/>
    </row>
    <row r="192" spans="1:7" ht="15">
      <c r="B192" s="145" t="s">
        <v>514</v>
      </c>
      <c r="C192" s="115"/>
      <c r="D192" s="115"/>
      <c r="E192" s="115"/>
      <c r="F192" s="115"/>
    </row>
    <row r="193" spans="1:7" ht="15">
      <c r="B193" s="144" t="s">
        <v>515</v>
      </c>
      <c r="C193" s="115"/>
      <c r="D193" s="115"/>
      <c r="E193" s="115"/>
      <c r="F193" s="115"/>
    </row>
    <row r="194" spans="1:7" ht="15">
      <c r="A194" s="124" t="s">
        <v>516</v>
      </c>
      <c r="B194" s="141" t="s">
        <v>516</v>
      </c>
      <c r="C194" s="88"/>
      <c r="D194" s="88">
        <f>SUMIF(工作底稿法调整分录!$B:$B,$A194,工作底稿法调整分录!D:D)</f>
        <v>0</v>
      </c>
      <c r="E194" s="88">
        <f>SUMIF(工作底稿法调整分录!$B:$B,$A194,工作底稿法调整分录!E:E)</f>
        <v>0</v>
      </c>
      <c r="F194" s="88">
        <f>C194+D194-E194</f>
        <v>0</v>
      </c>
      <c r="G194" s="125">
        <f>F194-'TB-本期'!AC194</f>
        <v>0</v>
      </c>
    </row>
    <row r="195" spans="1:7" ht="15">
      <c r="A195" s="124" t="s">
        <v>517</v>
      </c>
      <c r="B195" s="141" t="s">
        <v>517</v>
      </c>
      <c r="C195" s="88"/>
      <c r="D195" s="88">
        <f>SUMIF(工作底稿法调整分录!$B:$B,$A195,工作底稿法调整分录!D:D)</f>
        <v>0</v>
      </c>
      <c r="E195" s="88">
        <f>SUMIF(工作底稿法调整分录!$B:$B,$A195,工作底稿法调整分录!E:E)</f>
        <v>0</v>
      </c>
      <c r="F195" s="88">
        <f t="shared" ref="F195:F196" si="17">C195+D195-E195</f>
        <v>0</v>
      </c>
      <c r="G195" s="125">
        <f>F195-'TB-本期'!AC195</f>
        <v>0</v>
      </c>
    </row>
    <row r="196" spans="1:7" ht="15">
      <c r="A196" s="124" t="s">
        <v>939</v>
      </c>
      <c r="B196" s="141" t="s">
        <v>911</v>
      </c>
      <c r="C196" s="88"/>
      <c r="D196" s="88">
        <f>SUMIF(工作底稿法调整分录!$B:$B,$A196,工作底稿法调整分录!D:D)</f>
        <v>0</v>
      </c>
      <c r="E196" s="88">
        <f>SUMIF(工作底稿法调整分录!$B:$B,$A196,工作底稿法调整分录!E:E)</f>
        <v>0</v>
      </c>
      <c r="F196" s="88">
        <f t="shared" si="17"/>
        <v>0</v>
      </c>
      <c r="G196" s="125">
        <f>F196-'TB-本期'!AC196</f>
        <v>0</v>
      </c>
    </row>
    <row r="197" spans="1:7" ht="15">
      <c r="B197" s="142" t="s">
        <v>518</v>
      </c>
      <c r="C197" s="146">
        <f>SUM(C194:C196)</f>
        <v>0</v>
      </c>
      <c r="D197" s="146">
        <f>SUM(D194:D196)</f>
        <v>0</v>
      </c>
      <c r="E197" s="146">
        <f t="shared" ref="E197" si="18">SUM(E194:E196)</f>
        <v>0</v>
      </c>
      <c r="F197" s="146">
        <f>SUM(F194:F196)</f>
        <v>0</v>
      </c>
      <c r="G197" s="125">
        <f>F197-'TB-本期'!AC197</f>
        <v>0</v>
      </c>
    </row>
    <row r="198" spans="1:7" ht="15">
      <c r="A198" s="124" t="s">
        <v>519</v>
      </c>
      <c r="B198" s="141" t="s">
        <v>519</v>
      </c>
      <c r="C198" s="88"/>
      <c r="D198" s="88">
        <f>SUMIF(工作底稿法调整分录!$B:$B,$A198,工作底稿法调整分录!D:D)</f>
        <v>0</v>
      </c>
      <c r="E198" s="88">
        <f>SUMIF(工作底稿法调整分录!$B:$B,$A198,工作底稿法调整分录!E:E)</f>
        <v>0</v>
      </c>
      <c r="F198" s="88">
        <f>C198+E198-D198</f>
        <v>0</v>
      </c>
      <c r="G198" s="125">
        <f>F198-'TB-本期'!AC198</f>
        <v>0</v>
      </c>
    </row>
    <row r="199" spans="1:7" ht="15">
      <c r="A199" s="124" t="s">
        <v>520</v>
      </c>
      <c r="B199" s="141" t="s">
        <v>520</v>
      </c>
      <c r="C199" s="88"/>
      <c r="D199" s="88">
        <f>SUMIF(工作底稿法调整分录!$B:$B,$A199,工作底稿法调整分录!D:D)</f>
        <v>0</v>
      </c>
      <c r="E199" s="88">
        <f>SUMIF(工作底稿法调整分录!$B:$B,$A199,工作底稿法调整分录!E:E)</f>
        <v>0</v>
      </c>
      <c r="F199" s="88">
        <f t="shared" ref="F199:F201" si="19">C199+E199-D199</f>
        <v>0</v>
      </c>
      <c r="G199" s="125">
        <f>F199-'TB-本期'!AC199</f>
        <v>0</v>
      </c>
    </row>
    <row r="200" spans="1:7" ht="15">
      <c r="A200" s="124" t="s">
        <v>521</v>
      </c>
      <c r="B200" s="141" t="s">
        <v>521</v>
      </c>
      <c r="C200" s="88"/>
      <c r="D200" s="88">
        <f>SUMIF(工作底稿法调整分录!$B:$B,$A200,工作底稿法调整分录!D:D)</f>
        <v>0</v>
      </c>
      <c r="E200" s="88">
        <f>SUMIF(工作底稿法调整分录!$B:$B,$A200,工作底稿法调整分录!E:E)</f>
        <v>0</v>
      </c>
      <c r="F200" s="88">
        <f t="shared" si="19"/>
        <v>0</v>
      </c>
      <c r="G200" s="125">
        <f>F200-'TB-本期'!AC200</f>
        <v>0</v>
      </c>
    </row>
    <row r="201" spans="1:7" ht="15">
      <c r="A201" s="124" t="s">
        <v>522</v>
      </c>
      <c r="B201" s="141" t="s">
        <v>522</v>
      </c>
      <c r="C201" s="88"/>
      <c r="D201" s="88">
        <f>SUMIF(工作底稿法调整分录!$B:$B,$A201,工作底稿法调整分录!D:D)</f>
        <v>0</v>
      </c>
      <c r="E201" s="88">
        <f>SUMIF(工作底稿法调整分录!$B:$B,$A201,工作底稿法调整分录!E:E)</f>
        <v>0</v>
      </c>
      <c r="F201" s="88">
        <f t="shared" si="19"/>
        <v>0</v>
      </c>
      <c r="G201" s="125">
        <f>F201-'TB-本期'!AC201</f>
        <v>0</v>
      </c>
    </row>
    <row r="202" spans="1:7" ht="15">
      <c r="B202" s="142" t="s">
        <v>523</v>
      </c>
      <c r="C202" s="146">
        <f>SUM(C198:C201)</f>
        <v>0</v>
      </c>
      <c r="D202" s="146">
        <f t="shared" ref="D202:E202" si="20">SUM(D198:D201)</f>
        <v>0</v>
      </c>
      <c r="E202" s="146">
        <f t="shared" si="20"/>
        <v>0</v>
      </c>
      <c r="F202" s="146">
        <f>SUM(F198:F201)</f>
        <v>0</v>
      </c>
      <c r="G202" s="125">
        <f>F202-'TB-本期'!AC202</f>
        <v>0</v>
      </c>
    </row>
    <row r="203" spans="1:7" ht="15">
      <c r="B203" s="142" t="s">
        <v>524</v>
      </c>
      <c r="C203" s="146">
        <f>C197-C202</f>
        <v>0</v>
      </c>
      <c r="D203" s="146">
        <f>D197+D202</f>
        <v>0</v>
      </c>
      <c r="E203" s="146">
        <f t="shared" ref="E203" si="21">E197+E202</f>
        <v>0</v>
      </c>
      <c r="F203" s="146">
        <f>F197-F202</f>
        <v>0</v>
      </c>
      <c r="G203" s="125">
        <f>F203-'TB-本期'!AC203</f>
        <v>0</v>
      </c>
    </row>
    <row r="204" spans="1:7" ht="15">
      <c r="B204" s="144" t="s">
        <v>525</v>
      </c>
      <c r="C204" s="115"/>
      <c r="D204" s="115"/>
      <c r="E204" s="115"/>
      <c r="F204" s="115"/>
      <c r="G204" s="125">
        <f>F204-'TB-本期'!AC204</f>
        <v>0</v>
      </c>
    </row>
    <row r="205" spans="1:7" ht="15">
      <c r="A205" s="124" t="s">
        <v>526</v>
      </c>
      <c r="B205" s="141" t="s">
        <v>526</v>
      </c>
      <c r="C205" s="88"/>
      <c r="D205" s="88">
        <f>SUMIF(工作底稿法调整分录!$B:$B,$A205,工作底稿法调整分录!D:D)</f>
        <v>0</v>
      </c>
      <c r="E205" s="88">
        <f>SUMIF(工作底稿法调整分录!$B:$B,$A205,工作底稿法调整分录!E:E)</f>
        <v>0</v>
      </c>
      <c r="F205" s="88">
        <f>C205+D205-E205</f>
        <v>0</v>
      </c>
      <c r="G205" s="125">
        <f>F205-'TB-本期'!AC205</f>
        <v>0</v>
      </c>
    </row>
    <row r="206" spans="1:7" ht="15">
      <c r="A206" s="124" t="s">
        <v>527</v>
      </c>
      <c r="B206" s="141" t="s">
        <v>527</v>
      </c>
      <c r="C206" s="88"/>
      <c r="D206" s="88">
        <f>SUMIF(工作底稿法调整分录!$B:$B,$A206,工作底稿法调整分录!D:D)</f>
        <v>0</v>
      </c>
      <c r="E206" s="88">
        <f>SUMIF(工作底稿法调整分录!$B:$B,$A206,工作底稿法调整分录!E:E)</f>
        <v>0</v>
      </c>
      <c r="F206" s="88">
        <f t="shared" ref="F206:F209" si="22">C206+D206-E206</f>
        <v>0</v>
      </c>
      <c r="G206" s="125">
        <f>F206-'TB-本期'!AC206</f>
        <v>0</v>
      </c>
    </row>
    <row r="207" spans="1:7" ht="15">
      <c r="A207" s="124" t="s">
        <v>528</v>
      </c>
      <c r="B207" s="141" t="s">
        <v>528</v>
      </c>
      <c r="C207" s="88"/>
      <c r="D207" s="88">
        <f>SUMIF(工作底稿法调整分录!$B:$B,$A207,工作底稿法调整分录!D:D)</f>
        <v>0</v>
      </c>
      <c r="E207" s="88">
        <f>SUMIF(工作底稿法调整分录!$B:$B,$A207,工作底稿法调整分录!E:E)</f>
        <v>0</v>
      </c>
      <c r="F207" s="88">
        <f t="shared" si="22"/>
        <v>0</v>
      </c>
      <c r="G207" s="125">
        <f>F207-'TB-本期'!AC207</f>
        <v>0</v>
      </c>
    </row>
    <row r="208" spans="1:7" ht="15">
      <c r="A208" s="124" t="s">
        <v>529</v>
      </c>
      <c r="B208" s="141" t="s">
        <v>529</v>
      </c>
      <c r="C208" s="88"/>
      <c r="D208" s="88">
        <f>SUMIF(工作底稿法调整分录!$B:$B,$A208,工作底稿法调整分录!D:D)</f>
        <v>0</v>
      </c>
      <c r="E208" s="88">
        <f>SUMIF(工作底稿法调整分录!$B:$B,$A208,工作底稿法调整分录!E:E)</f>
        <v>0</v>
      </c>
      <c r="F208" s="88">
        <f t="shared" si="22"/>
        <v>0</v>
      </c>
      <c r="G208" s="125">
        <f>F208-'TB-本期'!AC208</f>
        <v>0</v>
      </c>
    </row>
    <row r="209" spans="1:7" ht="15">
      <c r="A209" s="124" t="s">
        <v>938</v>
      </c>
      <c r="B209" s="141" t="s">
        <v>912</v>
      </c>
      <c r="C209" s="88"/>
      <c r="D209" s="88">
        <f>SUMIF(工作底稿法调整分录!$B:$B,$A209,工作底稿法调整分录!D:D)</f>
        <v>0</v>
      </c>
      <c r="E209" s="88">
        <f>SUMIF(工作底稿法调整分录!$B:$B,$A209,工作底稿法调整分录!E:E)</f>
        <v>0</v>
      </c>
      <c r="F209" s="88">
        <f t="shared" si="22"/>
        <v>0</v>
      </c>
      <c r="G209" s="125">
        <f>F209-'TB-本期'!AC209</f>
        <v>0</v>
      </c>
    </row>
    <row r="210" spans="1:7" ht="15">
      <c r="B210" s="142" t="s">
        <v>518</v>
      </c>
      <c r="C210" s="146">
        <f>SUM(C205:C209)</f>
        <v>0</v>
      </c>
      <c r="D210" s="146">
        <f t="shared" ref="D210:E210" si="23">SUM(D205:D209)</f>
        <v>0</v>
      </c>
      <c r="E210" s="146">
        <f t="shared" si="23"/>
        <v>0</v>
      </c>
      <c r="F210" s="146">
        <f>SUM(F205:F209)</f>
        <v>0</v>
      </c>
      <c r="G210" s="125">
        <f>F210-'TB-本期'!AC210</f>
        <v>0</v>
      </c>
    </row>
    <row r="211" spans="1:7" ht="15">
      <c r="A211" s="124" t="s">
        <v>531</v>
      </c>
      <c r="B211" s="141" t="s">
        <v>531</v>
      </c>
      <c r="C211" s="88"/>
      <c r="D211" s="88">
        <f>SUMIF(工作底稿法调整分录!$B:$B,$A211,工作底稿法调整分录!D:D)</f>
        <v>0</v>
      </c>
      <c r="E211" s="88">
        <f>SUMIF(工作底稿法调整分录!$B:$B,$A211,工作底稿法调整分录!E:E)</f>
        <v>0</v>
      </c>
      <c r="F211" s="88">
        <f>C211+E211-D211</f>
        <v>0</v>
      </c>
      <c r="G211" s="125">
        <f>F211-'TB-本期'!AC211</f>
        <v>0</v>
      </c>
    </row>
    <row r="212" spans="1:7" ht="15">
      <c r="A212" s="124" t="s">
        <v>532</v>
      </c>
      <c r="B212" s="141" t="s">
        <v>532</v>
      </c>
      <c r="C212" s="88"/>
      <c r="D212" s="88">
        <f>SUMIF(工作底稿法调整分录!$B:$B,$A212,工作底稿法调整分录!D:D)</f>
        <v>0</v>
      </c>
      <c r="E212" s="88">
        <f>SUMIF(工作底稿法调整分录!$B:$B,$A212,工作底稿法调整分录!E:E)</f>
        <v>0</v>
      </c>
      <c r="F212" s="88">
        <f t="shared" ref="F212:F214" si="24">C212+E212-D212</f>
        <v>0</v>
      </c>
      <c r="G212" s="125">
        <f>F212-'TB-本期'!AC212</f>
        <v>0</v>
      </c>
    </row>
    <row r="213" spans="1:7" ht="15">
      <c r="A213" s="124" t="s">
        <v>533</v>
      </c>
      <c r="B213" s="141" t="s">
        <v>533</v>
      </c>
      <c r="C213" s="88"/>
      <c r="D213" s="88">
        <f>SUMIF(工作底稿法调整分录!$B:$B,$A213,工作底稿法调整分录!D:D)</f>
        <v>0</v>
      </c>
      <c r="E213" s="88">
        <f>SUMIF(工作底稿法调整分录!$B:$B,$A213,工作底稿法调整分录!E:E)</f>
        <v>0</v>
      </c>
      <c r="F213" s="88">
        <f t="shared" si="24"/>
        <v>0</v>
      </c>
      <c r="G213" s="125">
        <f>F213-'TB-本期'!AC213</f>
        <v>0</v>
      </c>
    </row>
    <row r="214" spans="1:7" ht="15">
      <c r="A214" s="124" t="s">
        <v>937</v>
      </c>
      <c r="B214" s="141" t="s">
        <v>936</v>
      </c>
      <c r="C214" s="88"/>
      <c r="D214" s="88">
        <f>SUMIF(工作底稿法调整分录!$B:$B,$A214,工作底稿法调整分录!D:D)</f>
        <v>0</v>
      </c>
      <c r="E214" s="88">
        <f>SUMIF(工作底稿法调整分录!$B:$B,$A214,工作底稿法调整分录!E:E)</f>
        <v>0</v>
      </c>
      <c r="F214" s="88">
        <f t="shared" si="24"/>
        <v>0</v>
      </c>
      <c r="G214" s="125">
        <f>F214-'TB-本期'!AC214</f>
        <v>0</v>
      </c>
    </row>
    <row r="215" spans="1:7" ht="15">
      <c r="B215" s="142" t="s">
        <v>523</v>
      </c>
      <c r="C215" s="146">
        <f>SUM(C211:C214)</f>
        <v>0</v>
      </c>
      <c r="D215" s="146">
        <f t="shared" ref="D215:E215" si="25">SUM(D211:D214)</f>
        <v>0</v>
      </c>
      <c r="E215" s="146">
        <f t="shared" si="25"/>
        <v>0</v>
      </c>
      <c r="F215" s="146">
        <f>SUM(F211:F214)</f>
        <v>0</v>
      </c>
      <c r="G215" s="125">
        <f>F215-'TB-本期'!AC215</f>
        <v>0</v>
      </c>
    </row>
    <row r="216" spans="1:7" ht="15">
      <c r="B216" s="142" t="s">
        <v>535</v>
      </c>
      <c r="C216" s="146">
        <f>C210-C215</f>
        <v>0</v>
      </c>
      <c r="D216" s="146">
        <f t="shared" ref="D216:E216" si="26">D210-D215</f>
        <v>0</v>
      </c>
      <c r="E216" s="146">
        <f t="shared" si="26"/>
        <v>0</v>
      </c>
      <c r="F216" s="146">
        <f>F210-F215</f>
        <v>0</v>
      </c>
      <c r="G216" s="125">
        <f>F216-'TB-本期'!AC216</f>
        <v>0</v>
      </c>
    </row>
    <row r="217" spans="1:7" ht="15">
      <c r="B217" s="144" t="s">
        <v>536</v>
      </c>
      <c r="C217" s="115"/>
      <c r="D217" s="115"/>
      <c r="E217" s="115"/>
      <c r="F217" s="115"/>
      <c r="G217" s="125">
        <f>F217-'TB-本期'!AC217</f>
        <v>0</v>
      </c>
    </row>
    <row r="218" spans="1:7" ht="15">
      <c r="A218" s="124" t="s">
        <v>537</v>
      </c>
      <c r="B218" s="141" t="s">
        <v>537</v>
      </c>
      <c r="C218" s="88"/>
      <c r="D218" s="88">
        <f>SUMIF(工作底稿法调整分录!$B:$B,$A218,工作底稿法调整分录!D:D)</f>
        <v>0</v>
      </c>
      <c r="E218" s="88">
        <f>SUMIF(工作底稿法调整分录!$B:$B,$A218,工作底稿法调整分录!E:E)</f>
        <v>0</v>
      </c>
      <c r="F218" s="88">
        <f>C218+D218-E218</f>
        <v>0</v>
      </c>
      <c r="G218" s="125">
        <f>F218-'TB-本期'!AC218</f>
        <v>0</v>
      </c>
    </row>
    <row r="219" spans="1:7" ht="15">
      <c r="A219" s="124" t="s">
        <v>538</v>
      </c>
      <c r="B219" s="141" t="s">
        <v>538</v>
      </c>
      <c r="C219" s="88"/>
      <c r="D219" s="88">
        <f>SUMIF(工作底稿法调整分录!$B:$B,$A219,工作底稿法调整分录!D:D)</f>
        <v>0</v>
      </c>
      <c r="E219" s="88">
        <f>SUMIF(工作底稿法调整分录!$B:$B,$A219,工作底稿法调整分录!E:E)</f>
        <v>0</v>
      </c>
      <c r="F219" s="88">
        <f t="shared" ref="F219:F220" si="27">C219+D219-E219</f>
        <v>0</v>
      </c>
      <c r="G219" s="125">
        <f>F219-'TB-本期'!AC219</f>
        <v>0</v>
      </c>
    </row>
    <row r="220" spans="1:7" ht="15">
      <c r="A220" s="124" t="s">
        <v>935</v>
      </c>
      <c r="B220" s="141" t="s">
        <v>913</v>
      </c>
      <c r="C220" s="88"/>
      <c r="D220" s="88">
        <f>SUMIF(工作底稿法调整分录!$B:$B,$A220,工作底稿法调整分录!D:D)</f>
        <v>0</v>
      </c>
      <c r="E220" s="88">
        <f>SUMIF(工作底稿法调整分录!$B:$B,$A220,工作底稿法调整分录!E:E)</f>
        <v>0</v>
      </c>
      <c r="F220" s="88">
        <f t="shared" si="27"/>
        <v>0</v>
      </c>
      <c r="G220" s="125">
        <f>F220-'TB-本期'!AC220</f>
        <v>0</v>
      </c>
    </row>
    <row r="221" spans="1:7" ht="15">
      <c r="B221" s="142" t="s">
        <v>518</v>
      </c>
      <c r="C221" s="146">
        <f>SUM(C218:C220)</f>
        <v>0</v>
      </c>
      <c r="D221" s="146">
        <f t="shared" ref="D221:E221" si="28">SUM(D218:D220)</f>
        <v>0</v>
      </c>
      <c r="E221" s="146">
        <f t="shared" si="28"/>
        <v>0</v>
      </c>
      <c r="F221" s="146">
        <f>SUM(F218:F220)</f>
        <v>0</v>
      </c>
      <c r="G221" s="125">
        <f>F221-'TB-本期'!AC221</f>
        <v>0</v>
      </c>
    </row>
    <row r="222" spans="1:7" ht="15">
      <c r="A222" s="124" t="s">
        <v>540</v>
      </c>
      <c r="B222" s="141" t="s">
        <v>540</v>
      </c>
      <c r="C222" s="88"/>
      <c r="D222" s="88">
        <f>SUMIF(工作底稿法调整分录!$B:$B,$A222,工作底稿法调整分录!D:D)</f>
        <v>0</v>
      </c>
      <c r="E222" s="88">
        <f>SUMIF(工作底稿法调整分录!$B:$B,$A222,工作底稿法调整分录!E:E)</f>
        <v>0</v>
      </c>
      <c r="F222" s="88">
        <f>C222+E222-D222</f>
        <v>0</v>
      </c>
      <c r="G222" s="125">
        <f>F222-'TB-本期'!AC222</f>
        <v>0</v>
      </c>
    </row>
    <row r="223" spans="1:7" ht="15">
      <c r="A223" s="124" t="s">
        <v>541</v>
      </c>
      <c r="B223" s="141" t="s">
        <v>646</v>
      </c>
      <c r="C223" s="88"/>
      <c r="D223" s="88">
        <f>SUMIF(工作底稿法调整分录!$B:$B,$A223,工作底稿法调整分录!D:D)</f>
        <v>0</v>
      </c>
      <c r="E223" s="88">
        <f>SUMIF(工作底稿法调整分录!$B:$B,$A223,工作底稿法调整分录!E:E)</f>
        <v>0</v>
      </c>
      <c r="F223" s="88">
        <f t="shared" ref="F223:F224" si="29">C223+E223-D223</f>
        <v>0</v>
      </c>
      <c r="G223" s="125">
        <f>F223-'TB-本期'!AC223</f>
        <v>0</v>
      </c>
    </row>
    <row r="224" spans="1:7" ht="15">
      <c r="A224" s="124" t="s">
        <v>933</v>
      </c>
      <c r="B224" s="141" t="s">
        <v>914</v>
      </c>
      <c r="C224" s="88"/>
      <c r="D224" s="88">
        <f>SUMIF(工作底稿法调整分录!$B:$B,$A224,工作底稿法调整分录!D:D)</f>
        <v>0</v>
      </c>
      <c r="E224" s="88">
        <f>SUMIF(工作底稿法调整分录!$B:$B,$A224,工作底稿法调整分录!E:E)</f>
        <v>0</v>
      </c>
      <c r="F224" s="88">
        <f t="shared" si="29"/>
        <v>0</v>
      </c>
      <c r="G224" s="125">
        <f>F224-'TB-本期'!AC224</f>
        <v>0</v>
      </c>
    </row>
    <row r="225" spans="1:7" ht="15">
      <c r="B225" s="142" t="s">
        <v>523</v>
      </c>
      <c r="C225" s="146">
        <f>SUM(C222:C224)</f>
        <v>0</v>
      </c>
      <c r="D225" s="146">
        <f>SUM(D222:D224)</f>
        <v>0</v>
      </c>
      <c r="E225" s="146">
        <f>SUM(E222:E224)</f>
        <v>0</v>
      </c>
      <c r="F225" s="146">
        <f>SUM(F222:F224)</f>
        <v>0</v>
      </c>
      <c r="G225" s="125">
        <f>F225-'TB-本期'!AC225</f>
        <v>0</v>
      </c>
    </row>
    <row r="226" spans="1:7" ht="15">
      <c r="B226" s="142" t="s">
        <v>543</v>
      </c>
      <c r="C226" s="146">
        <f>C221-C225</f>
        <v>0</v>
      </c>
      <c r="D226" s="146">
        <f>D221-D225</f>
        <v>0</v>
      </c>
      <c r="E226" s="146">
        <f>E221-E225</f>
        <v>0</v>
      </c>
      <c r="F226" s="146">
        <f>F221-F225</f>
        <v>0</v>
      </c>
      <c r="G226" s="125">
        <f>F226-'TB-本期'!AC226</f>
        <v>0</v>
      </c>
    </row>
    <row r="227" spans="1:7" ht="15">
      <c r="A227" s="124" t="s">
        <v>943</v>
      </c>
      <c r="B227" s="141" t="s">
        <v>544</v>
      </c>
      <c r="C227" s="88"/>
      <c r="D227" s="88">
        <f>SUMIF(工作底稿法调整分录!$B:$B,$A227,工作底稿法调整分录!D:D)</f>
        <v>0</v>
      </c>
      <c r="E227" s="88">
        <f>SUMIF(工作底稿法调整分录!$B:$B,$A227,工作底稿法调整分录!E:E)</f>
        <v>0</v>
      </c>
      <c r="F227" s="88">
        <f>C227+D227-E227</f>
        <v>0</v>
      </c>
      <c r="G227" s="125">
        <f>F227-'TB-本期'!AC227</f>
        <v>0</v>
      </c>
    </row>
    <row r="228" spans="1:7" ht="15">
      <c r="B228" s="142" t="s">
        <v>597</v>
      </c>
      <c r="C228" s="146">
        <f>C203+C216+C226+C227</f>
        <v>0</v>
      </c>
      <c r="D228" s="146">
        <f>D203+D216+D226+D227</f>
        <v>0</v>
      </c>
      <c r="E228" s="146">
        <f>E203+E216+E226+E227</f>
        <v>0</v>
      </c>
      <c r="F228" s="146">
        <f>F203+F216+F226+F227</f>
        <v>0</v>
      </c>
      <c r="G228" s="125">
        <f>F228-'TB-本期'!AC228</f>
        <v>0</v>
      </c>
    </row>
    <row r="229" spans="1:7" ht="15">
      <c r="A229" s="124" t="s">
        <v>545</v>
      </c>
      <c r="B229" s="141" t="s">
        <v>545</v>
      </c>
      <c r="C229" s="88"/>
      <c r="D229" s="88">
        <f>SUMIF(工作底稿法调整分录!$B:$B,$A229,工作底稿法调整分录!D:D)</f>
        <v>0</v>
      </c>
      <c r="E229" s="88">
        <f>SUMIF(工作底稿法调整分录!$B:$B,$A229,工作底稿法调整分录!E:E)</f>
        <v>0</v>
      </c>
      <c r="F229" s="88">
        <v>50000</v>
      </c>
      <c r="G229" s="125">
        <f>F229-'TB-本期'!AC229</f>
        <v>50000</v>
      </c>
    </row>
    <row r="230" spans="1:7" ht="15">
      <c r="B230" s="142" t="s">
        <v>546</v>
      </c>
      <c r="C230" s="146">
        <f>C228+C229</f>
        <v>0</v>
      </c>
      <c r="D230" s="146">
        <f t="shared" ref="D230:F230" si="30">D228+D229</f>
        <v>0</v>
      </c>
      <c r="E230" s="146">
        <f t="shared" si="30"/>
        <v>0</v>
      </c>
      <c r="F230" s="146">
        <f t="shared" si="30"/>
        <v>50000</v>
      </c>
      <c r="G230" s="125">
        <f>F230-'TB-本期'!AC230</f>
        <v>50000</v>
      </c>
    </row>
    <row r="231" spans="1:7" s="131" customFormat="1" ht="15">
      <c r="B231" s="143"/>
      <c r="C231" s="106"/>
      <c r="D231" s="106"/>
      <c r="E231" s="106"/>
      <c r="F231" s="106"/>
    </row>
    <row r="232" spans="1:7" ht="15">
      <c r="B232" s="144" t="s">
        <v>547</v>
      </c>
      <c r="C232" s="115"/>
      <c r="D232" s="115">
        <f>SUMIF(工作底稿法调整分录!$B:$B,$A232,工作底稿法调整分录!D:D)</f>
        <v>0</v>
      </c>
      <c r="E232" s="115">
        <f>SUMIF(工作底稿法调整分录!$B:$B,$A232,工作底稿法调整分录!E:E)</f>
        <v>0</v>
      </c>
      <c r="F232" s="115"/>
    </row>
    <row r="233" spans="1:7" ht="15">
      <c r="A233" s="124" t="s">
        <v>598</v>
      </c>
      <c r="B233" s="148" t="s">
        <v>598</v>
      </c>
      <c r="C233" s="88"/>
      <c r="D233" s="88">
        <f>SUMIF(工作底稿法调整分录!$B:$B,$A233,工作底稿法调整分录!D:D)</f>
        <v>0</v>
      </c>
      <c r="E233" s="88">
        <f>SUMIF(工作底稿法调整分录!$B:$B,$A233,工作底稿法调整分录!E:E)</f>
        <v>0</v>
      </c>
      <c r="F233" s="88">
        <f>C233+D233-E233</f>
        <v>0</v>
      </c>
    </row>
    <row r="234" spans="1:7" ht="15">
      <c r="A234" s="124" t="s">
        <v>924</v>
      </c>
      <c r="B234" s="141" t="s">
        <v>923</v>
      </c>
      <c r="C234" s="88"/>
      <c r="D234" s="88">
        <f>SUMIF(工作底稿法调整分录!$B:$B,$A234,工作底稿法调整分录!D:D)</f>
        <v>0</v>
      </c>
      <c r="E234" s="88">
        <f>SUMIF(工作底稿法调整分录!$B:$B,$A234,工作底稿法调整分录!E:E)</f>
        <v>0</v>
      </c>
      <c r="F234" s="88">
        <f t="shared" ref="F234:F249" si="31">C234+D234-E234</f>
        <v>0</v>
      </c>
    </row>
    <row r="235" spans="1:7" ht="15">
      <c r="A235" s="124" t="s">
        <v>925</v>
      </c>
      <c r="B235" s="141" t="s">
        <v>635</v>
      </c>
      <c r="C235" s="88"/>
      <c r="D235" s="88">
        <f>SUMIF(工作底稿法调整分录!$B:$B,$A235,工作底稿法调整分录!D:D)</f>
        <v>0</v>
      </c>
      <c r="E235" s="88">
        <f>SUMIF(工作底稿法调整分录!$B:$B,$A235,工作底稿法调整分录!E:E)</f>
        <v>0</v>
      </c>
      <c r="F235" s="88">
        <f t="shared" si="31"/>
        <v>0</v>
      </c>
    </row>
    <row r="236" spans="1:7" ht="15">
      <c r="A236" s="124" t="s">
        <v>600</v>
      </c>
      <c r="B236" s="141" t="s">
        <v>981</v>
      </c>
      <c r="C236" s="88"/>
      <c r="D236" s="88">
        <f>SUMIF(工作底稿法调整分录!$B:$B,$A236,工作底稿法调整分录!D:D)</f>
        <v>0</v>
      </c>
      <c r="E236" s="88">
        <f>SUMIF(工作底稿法调整分录!$B:$B,$A236,工作底稿法调整分录!E:E)</f>
        <v>0</v>
      </c>
      <c r="F236" s="88">
        <f t="shared" si="31"/>
        <v>0</v>
      </c>
    </row>
    <row r="237" spans="1:7" ht="15">
      <c r="A237" s="124" t="s">
        <v>601</v>
      </c>
      <c r="B237" s="141" t="s">
        <v>601</v>
      </c>
      <c r="C237" s="88"/>
      <c r="D237" s="88">
        <f>SUMIF(工作底稿法调整分录!$B:$B,$A237,工作底稿法调整分录!D:D)</f>
        <v>0</v>
      </c>
      <c r="E237" s="88">
        <f>SUMIF(工作底稿法调整分录!$B:$B,$A237,工作底稿法调整分录!E:E)</f>
        <v>0</v>
      </c>
      <c r="F237" s="88">
        <f t="shared" si="31"/>
        <v>0</v>
      </c>
    </row>
    <row r="238" spans="1:7" ht="15">
      <c r="A238" s="124" t="s">
        <v>602</v>
      </c>
      <c r="B238" s="141" t="s">
        <v>602</v>
      </c>
      <c r="C238" s="88"/>
      <c r="D238" s="88">
        <f>SUMIF(工作底稿法调整分录!$B:$B,$A238,工作底稿法调整分录!D:D)</f>
        <v>0</v>
      </c>
      <c r="E238" s="88">
        <f>SUMIF(工作底稿法调整分录!$B:$B,$A238,工作底稿法调整分录!E:E)</f>
        <v>0</v>
      </c>
      <c r="F238" s="88">
        <f t="shared" si="31"/>
        <v>0</v>
      </c>
    </row>
    <row r="239" spans="1:7" ht="15">
      <c r="A239" s="124" t="s">
        <v>603</v>
      </c>
      <c r="B239" s="141" t="s">
        <v>603</v>
      </c>
      <c r="C239" s="88"/>
      <c r="D239" s="88">
        <f>SUMIF(工作底稿法调整分录!$B:$B,$A239,工作底稿法调整分录!D:D)</f>
        <v>0</v>
      </c>
      <c r="E239" s="88">
        <f>SUMIF(工作底稿法调整分录!$B:$B,$A239,工作底稿法调整分录!E:E)</f>
        <v>0</v>
      </c>
      <c r="F239" s="88">
        <f t="shared" si="31"/>
        <v>0</v>
      </c>
    </row>
    <row r="240" spans="1:7" ht="15">
      <c r="A240" s="124" t="s">
        <v>604</v>
      </c>
      <c r="B240" s="141" t="s">
        <v>604</v>
      </c>
      <c r="C240" s="88"/>
      <c r="D240" s="88">
        <f>SUMIF(工作底稿法调整分录!$B:$B,$A240,工作底稿法调整分录!D:D)</f>
        <v>0</v>
      </c>
      <c r="E240" s="88">
        <f>SUMIF(工作底稿法调整分录!$B:$B,$A240,工作底稿法调整分录!E:E)</f>
        <v>0</v>
      </c>
      <c r="F240" s="88">
        <f t="shared" si="31"/>
        <v>0</v>
      </c>
    </row>
    <row r="241" spans="1:6" ht="15">
      <c r="A241" s="124" t="s">
        <v>190</v>
      </c>
      <c r="B241" s="141" t="s">
        <v>190</v>
      </c>
      <c r="C241" s="88"/>
      <c r="D241" s="88">
        <f>SUMIF(工作底稿法调整分录!$B:$B,$A241,工作底稿法调整分录!D:D)</f>
        <v>0</v>
      </c>
      <c r="E241" s="88">
        <f>SUMIF(工作底稿法调整分录!$B:$B,$A241,工作底稿法调整分录!E:E)</f>
        <v>0</v>
      </c>
      <c r="F241" s="88">
        <f t="shared" si="31"/>
        <v>0</v>
      </c>
    </row>
    <row r="242" spans="1:6" ht="15">
      <c r="A242" s="124" t="s">
        <v>605</v>
      </c>
      <c r="B242" s="141" t="s">
        <v>605</v>
      </c>
      <c r="C242" s="88"/>
      <c r="D242" s="88">
        <f>SUMIF(工作底稿法调整分录!$B:$B,$A242,工作底稿法调整分录!D:D)</f>
        <v>0</v>
      </c>
      <c r="E242" s="88">
        <f>SUMIF(工作底稿法调整分录!$B:$B,$A242,工作底稿法调整分录!E:E)</f>
        <v>0</v>
      </c>
      <c r="F242" s="88">
        <f t="shared" si="31"/>
        <v>0</v>
      </c>
    </row>
    <row r="243" spans="1:6" ht="15">
      <c r="A243" s="124" t="s">
        <v>606</v>
      </c>
      <c r="B243" s="141" t="s">
        <v>606</v>
      </c>
      <c r="C243" s="88"/>
      <c r="D243" s="88">
        <f>SUMIF(工作底稿法调整分录!$B:$B,$A243,工作底稿法调整分录!D:D)</f>
        <v>0</v>
      </c>
      <c r="E243" s="88">
        <f>SUMIF(工作底稿法调整分录!$B:$B,$A243,工作底稿法调整分录!E:E)</f>
        <v>0</v>
      </c>
      <c r="F243" s="88">
        <f t="shared" si="31"/>
        <v>0</v>
      </c>
    </row>
    <row r="244" spans="1:6" ht="15">
      <c r="A244" s="124" t="s">
        <v>607</v>
      </c>
      <c r="B244" s="141" t="s">
        <v>607</v>
      </c>
      <c r="C244" s="88"/>
      <c r="D244" s="88">
        <f>SUMIF(工作底稿法调整分录!$B:$B,$A244,工作底稿法调整分录!D:D)</f>
        <v>0</v>
      </c>
      <c r="E244" s="88">
        <f>SUMIF(工作底稿法调整分录!$B:$B,$A244,工作底稿法调整分录!E:E)</f>
        <v>0</v>
      </c>
      <c r="F244" s="88">
        <f t="shared" si="31"/>
        <v>0</v>
      </c>
    </row>
    <row r="245" spans="1:6" ht="15">
      <c r="A245" s="124" t="s">
        <v>608</v>
      </c>
      <c r="B245" s="141" t="s">
        <v>608</v>
      </c>
      <c r="C245" s="88"/>
      <c r="D245" s="88">
        <f>SUMIF(工作底稿法调整分录!$B:$B,$A245,工作底稿法调整分录!D:D)</f>
        <v>0</v>
      </c>
      <c r="E245" s="88">
        <f>SUMIF(工作底稿法调整分录!$B:$B,$A245,工作底稿法调整分录!E:E)</f>
        <v>0</v>
      </c>
      <c r="F245" s="88">
        <f t="shared" si="31"/>
        <v>0</v>
      </c>
    </row>
    <row r="246" spans="1:6" ht="15">
      <c r="A246" s="124" t="s">
        <v>609</v>
      </c>
      <c r="B246" s="141" t="s">
        <v>609</v>
      </c>
      <c r="C246" s="88"/>
      <c r="D246" s="88">
        <f>SUMIF(工作底稿法调整分录!$B:$B,$A246,工作底稿法调整分录!D:D)</f>
        <v>0</v>
      </c>
      <c r="E246" s="88">
        <f>SUMIF(工作底稿法调整分录!$B:$B,$A246,工作底稿法调整分录!E:E)</f>
        <v>0</v>
      </c>
      <c r="F246" s="88">
        <f t="shared" si="31"/>
        <v>0</v>
      </c>
    </row>
    <row r="247" spans="1:6" ht="15">
      <c r="A247" s="124" t="s">
        <v>610</v>
      </c>
      <c r="B247" s="141" t="s">
        <v>610</v>
      </c>
      <c r="C247" s="88"/>
      <c r="D247" s="88">
        <f>SUMIF(工作底稿法调整分录!$B:$B,$A247,工作底稿法调整分录!D:D)</f>
        <v>0</v>
      </c>
      <c r="E247" s="88">
        <f>SUMIF(工作底稿法调整分录!$B:$B,$A247,工作底稿法调整分录!E:E)</f>
        <v>0</v>
      </c>
      <c r="F247" s="88">
        <f t="shared" si="31"/>
        <v>0</v>
      </c>
    </row>
    <row r="248" spans="1:6" ht="15">
      <c r="A248" s="124" t="s">
        <v>611</v>
      </c>
      <c r="B248" s="141" t="s">
        <v>611</v>
      </c>
      <c r="C248" s="88"/>
      <c r="D248" s="88">
        <f>SUMIF(工作底稿法调整分录!$B:$B,$A248,工作底稿法调整分录!D:D)</f>
        <v>0</v>
      </c>
      <c r="E248" s="88">
        <f>SUMIF(工作底稿法调整分录!$B:$B,$A248,工作底稿法调整分录!E:E)</f>
        <v>0</v>
      </c>
      <c r="F248" s="88">
        <f t="shared" si="31"/>
        <v>0</v>
      </c>
    </row>
    <row r="249" spans="1:6" ht="15">
      <c r="A249" s="124" t="s">
        <v>612</v>
      </c>
      <c r="B249" s="141" t="s">
        <v>612</v>
      </c>
      <c r="C249" s="88"/>
      <c r="D249" s="88">
        <f>SUMIF(工作底稿法调整分录!$B:$B,$A249,工作底稿法调整分录!D:D)</f>
        <v>0</v>
      </c>
      <c r="E249" s="88">
        <f>SUMIF(工作底稿法调整分录!$B:$B,$A249,工作底稿法调整分录!E:E)</f>
        <v>0</v>
      </c>
      <c r="F249" s="88">
        <f t="shared" si="31"/>
        <v>0</v>
      </c>
    </row>
    <row r="250" spans="1:6" ht="15">
      <c r="B250" s="142" t="s">
        <v>524</v>
      </c>
      <c r="C250" s="146">
        <f>SUM(C233:C249)</f>
        <v>0</v>
      </c>
      <c r="D250" s="146">
        <f>SUM(D233:D249)</f>
        <v>0</v>
      </c>
      <c r="E250" s="146">
        <f>SUM(E233:E249)</f>
        <v>0</v>
      </c>
      <c r="F250" s="146">
        <f>SUM(F233:F249)</f>
        <v>0</v>
      </c>
    </row>
    <row r="251" spans="1:6" ht="15">
      <c r="B251" s="145" t="s">
        <v>562</v>
      </c>
      <c r="C251" s="115">
        <f>C250-C203</f>
        <v>0</v>
      </c>
      <c r="D251" s="115">
        <f>D250-D203</f>
        <v>0</v>
      </c>
      <c r="E251" s="115">
        <f>E250-E203</f>
        <v>0</v>
      </c>
      <c r="F251" s="115">
        <f>F250-F203</f>
        <v>0</v>
      </c>
    </row>
    <row r="252" spans="1:6" ht="15">
      <c r="B252" s="141" t="s">
        <v>982</v>
      </c>
      <c r="C252" s="88"/>
      <c r="D252" s="88">
        <f>SUMIF(工作底稿法调整分录!$B:$B,$A252,工作底稿法调整分录!D:D)</f>
        <v>0</v>
      </c>
      <c r="E252" s="88">
        <f>SUMIF(工作底稿法调整分录!$B:$B,$A252,工作底稿法调整分录!E:E)</f>
        <v>0</v>
      </c>
      <c r="F252" s="88">
        <f t="shared" ref="F252:F262" si="32">C252+D252-E252</f>
        <v>0</v>
      </c>
    </row>
    <row r="253" spans="1:6" ht="15">
      <c r="B253" s="141" t="s">
        <v>983</v>
      </c>
      <c r="C253" s="88"/>
      <c r="D253" s="88">
        <f>SUMIF(工作底稿法调整分录!$B:$B,$A253,工作底稿法调整分录!D:D)</f>
        <v>0</v>
      </c>
      <c r="E253" s="88">
        <f>SUMIF(工作底稿法调整分录!$B:$B,$A253,工作底稿法调整分录!E:E)</f>
        <v>0</v>
      </c>
      <c r="F253" s="88">
        <f t="shared" si="32"/>
        <v>0</v>
      </c>
    </row>
    <row r="254" spans="1:6" ht="15">
      <c r="B254" s="141" t="s">
        <v>984</v>
      </c>
      <c r="C254" s="88"/>
      <c r="D254" s="88">
        <f>SUMIF(工作底稿法调整分录!$B:$B,$A254,工作底稿法调整分录!D:D)</f>
        <v>0</v>
      </c>
      <c r="E254" s="88">
        <f>SUMIF(工作底稿法调整分录!$B:$B,$A254,工作底稿法调整分录!E:E)</f>
        <v>0</v>
      </c>
      <c r="F254" s="88">
        <f t="shared" si="32"/>
        <v>0</v>
      </c>
    </row>
    <row r="255" spans="1:6" ht="15">
      <c r="B255" s="141" t="s">
        <v>985</v>
      </c>
      <c r="C255" s="88"/>
      <c r="D255" s="88">
        <f>SUMIF(工作底稿法调整分录!$B:$B,$A255,工作底稿法调整分录!D:D)</f>
        <v>0</v>
      </c>
      <c r="E255" s="88">
        <f>SUMIF(工作底稿法调整分录!$B:$B,$A255,工作底稿法调整分录!E:E)</f>
        <v>0</v>
      </c>
      <c r="F255" s="88">
        <f t="shared" si="32"/>
        <v>0</v>
      </c>
    </row>
    <row r="256" spans="1:6" ht="15">
      <c r="B256" s="141" t="s">
        <v>986</v>
      </c>
      <c r="C256" s="88"/>
      <c r="D256" s="88">
        <f>SUMIF(工作底稿法调整分录!$B:$B,$A256,工作底稿法调整分录!D:D)</f>
        <v>0</v>
      </c>
      <c r="E256" s="88">
        <f>SUMIF(工作底稿法调整分录!$B:$B,$A256,工作底稿法调整分录!E:E)</f>
        <v>0</v>
      </c>
      <c r="F256" s="88">
        <f t="shared" si="32"/>
        <v>0</v>
      </c>
    </row>
    <row r="257" spans="2:6" ht="15">
      <c r="B257" s="141" t="s">
        <v>987</v>
      </c>
      <c r="C257" s="88"/>
      <c r="D257" s="88">
        <f>SUMIF(工作底稿法调整分录!$B:$B,$A257,工作底稿法调整分录!D:D)</f>
        <v>0</v>
      </c>
      <c r="E257" s="88">
        <f>SUMIF(工作底稿法调整分录!$B:$B,$A257,工作底稿法调整分录!E:E)</f>
        <v>0</v>
      </c>
      <c r="F257" s="88">
        <f t="shared" si="32"/>
        <v>0</v>
      </c>
    </row>
    <row r="258" spans="2:6" ht="15">
      <c r="B258" s="141" t="s">
        <v>988</v>
      </c>
      <c r="C258" s="88"/>
      <c r="D258" s="88">
        <f>SUMIF(工作底稿法调整分录!$B:$B,$A258,工作底稿法调整分录!D:D)</f>
        <v>0</v>
      </c>
      <c r="E258" s="88">
        <f>SUMIF(工作底稿法调整分录!$B:$B,$A258,工作底稿法调整分录!E:E)</f>
        <v>0</v>
      </c>
      <c r="F258" s="88">
        <f t="shared" si="32"/>
        <v>0</v>
      </c>
    </row>
    <row r="259" spans="2:6" ht="15">
      <c r="B259" s="141" t="s">
        <v>989</v>
      </c>
      <c r="C259" s="88"/>
      <c r="D259" s="88">
        <f>SUMIF(工作底稿法调整分录!$B:$B,$A259,工作底稿法调整分录!D:D)</f>
        <v>0</v>
      </c>
      <c r="E259" s="88">
        <f>SUMIF(工作底稿法调整分录!$B:$B,$A259,工作底稿法调整分录!E:E)</f>
        <v>0</v>
      </c>
      <c r="F259" s="88">
        <f t="shared" si="32"/>
        <v>0</v>
      </c>
    </row>
    <row r="260" spans="2:6" ht="15">
      <c r="B260" s="141" t="s">
        <v>990</v>
      </c>
      <c r="C260" s="88"/>
      <c r="D260" s="88">
        <f>SUMIF(工作底稿法调整分录!$B:$B,$A260,工作底稿法调整分录!D:D)</f>
        <v>0</v>
      </c>
      <c r="E260" s="88">
        <f>SUMIF(工作底稿法调整分录!$B:$B,$A260,工作底稿法调整分录!E:E)</f>
        <v>0</v>
      </c>
      <c r="F260" s="88">
        <f t="shared" si="32"/>
        <v>0</v>
      </c>
    </row>
    <row r="261" spans="2:6" ht="15">
      <c r="B261" s="141" t="s">
        <v>991</v>
      </c>
      <c r="C261" s="88"/>
      <c r="D261" s="88">
        <f>SUMIF(工作底稿法调整分录!$B:$B,$A261,工作底稿法调整分录!D:D)</f>
        <v>0</v>
      </c>
      <c r="E261" s="88">
        <f>SUMIF(工作底稿法调整分录!$B:$B,$A261,工作底稿法调整分录!E:E)</f>
        <v>0</v>
      </c>
      <c r="F261" s="88">
        <f t="shared" si="32"/>
        <v>0</v>
      </c>
    </row>
    <row r="262" spans="2:6" ht="15">
      <c r="B262" s="141" t="s">
        <v>992</v>
      </c>
      <c r="C262" s="88"/>
      <c r="D262" s="88">
        <f>SUMIF(工作底稿法调整分录!$B:$B,$A262,工作底稿法调整分录!D:D)</f>
        <v>0</v>
      </c>
      <c r="E262" s="88">
        <f>SUMIF(工作底稿法调整分录!$B:$B,$A262,工作底稿法调整分录!E:E)</f>
        <v>0</v>
      </c>
      <c r="F262" s="88">
        <f t="shared" si="32"/>
        <v>0</v>
      </c>
    </row>
    <row r="263" spans="2:6" ht="15">
      <c r="B263" s="142" t="s">
        <v>934</v>
      </c>
      <c r="C263" s="146">
        <f>C259-C260+C261-C262</f>
        <v>0</v>
      </c>
      <c r="D263" s="146">
        <f t="shared" ref="D263:F263" si="33">D259-D260+D261-D262</f>
        <v>0</v>
      </c>
      <c r="E263" s="146">
        <f t="shared" si="33"/>
        <v>0</v>
      </c>
      <c r="F263" s="146">
        <f t="shared" si="33"/>
        <v>0</v>
      </c>
    </row>
    <row r="264" spans="2:6" ht="15">
      <c r="B264" s="145" t="s">
        <v>562</v>
      </c>
      <c r="C264" s="115">
        <f>C263-C228</f>
        <v>0</v>
      </c>
      <c r="D264" s="115">
        <f>D263-D228</f>
        <v>0</v>
      </c>
      <c r="E264" s="115">
        <f>E263-E228</f>
        <v>0</v>
      </c>
      <c r="F264" s="115">
        <f>F263-F228</f>
        <v>0</v>
      </c>
    </row>
  </sheetData>
  <autoFilter ref="A5:H187" xr:uid="{2D84DB76-6375-477B-9E20-037543544C84}"/>
  <mergeCells count="5">
    <mergeCell ref="B4:B5"/>
    <mergeCell ref="C4:C5"/>
    <mergeCell ref="D4:E4"/>
    <mergeCell ref="F4:F5"/>
    <mergeCell ref="G4:G5"/>
  </mergeCells>
  <phoneticPr fontId="1"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9F8FA-D523-4B40-A416-F370F4952A40}">
  <dimension ref="A1:G12"/>
  <sheetViews>
    <sheetView workbookViewId="0">
      <selection activeCell="H13" sqref="H13"/>
    </sheetView>
  </sheetViews>
  <sheetFormatPr defaultRowHeight="14.25"/>
  <cols>
    <col min="1" max="1" width="10" bestFit="1" customWidth="1"/>
    <col min="4" max="4" width="17.125" customWidth="1"/>
    <col min="5" max="5" width="16.75" customWidth="1"/>
    <col min="6" max="6" width="12.875" bestFit="1" customWidth="1"/>
    <col min="7" max="7" width="29.75" customWidth="1"/>
  </cols>
  <sheetData>
    <row r="1" spans="1:7">
      <c r="A1" s="472" t="s">
        <v>996</v>
      </c>
      <c r="B1" s="472" t="s">
        <v>995</v>
      </c>
      <c r="C1" s="472" t="s">
        <v>994</v>
      </c>
      <c r="D1" s="472" t="s">
        <v>208</v>
      </c>
      <c r="E1" s="472" t="s">
        <v>997</v>
      </c>
      <c r="F1" s="472" t="s">
        <v>998</v>
      </c>
      <c r="G1" s="472" t="s">
        <v>999</v>
      </c>
    </row>
    <row r="2" spans="1:7">
      <c r="A2" s="473">
        <v>43861</v>
      </c>
      <c r="B2" s="459" t="s">
        <v>1000</v>
      </c>
      <c r="C2" s="1" t="s">
        <v>1002</v>
      </c>
      <c r="D2" s="1" t="s">
        <v>1001</v>
      </c>
      <c r="E2" s="83">
        <v>2000000</v>
      </c>
      <c r="F2" s="83"/>
      <c r="G2" s="1" t="s">
        <v>787</v>
      </c>
    </row>
    <row r="3" spans="1:7">
      <c r="A3" s="473">
        <v>43861</v>
      </c>
      <c r="B3" s="459" t="s">
        <v>1003</v>
      </c>
      <c r="C3" s="1" t="s">
        <v>1002</v>
      </c>
      <c r="D3" s="1" t="s">
        <v>1004</v>
      </c>
      <c r="E3" s="1"/>
      <c r="F3" s="83">
        <v>30000</v>
      </c>
      <c r="G3" s="1" t="s">
        <v>522</v>
      </c>
    </row>
    <row r="4" spans="1:7">
      <c r="A4" s="1"/>
      <c r="B4" s="459"/>
      <c r="C4" s="1"/>
      <c r="D4" s="1"/>
      <c r="E4" s="1"/>
      <c r="F4" s="83"/>
      <c r="G4" s="1"/>
    </row>
    <row r="5" spans="1:7">
      <c r="A5" s="1"/>
      <c r="B5" s="459"/>
      <c r="C5" s="1"/>
      <c r="D5" s="1"/>
      <c r="E5" s="1"/>
      <c r="F5" s="83"/>
      <c r="G5" s="1"/>
    </row>
    <row r="6" spans="1:7">
      <c r="A6" s="1"/>
      <c r="B6" s="459"/>
      <c r="C6" s="1"/>
      <c r="D6" s="1"/>
      <c r="E6" s="1"/>
      <c r="F6" s="83"/>
      <c r="G6" s="1"/>
    </row>
    <row r="7" spans="1:7">
      <c r="A7" s="1"/>
      <c r="B7" s="459"/>
      <c r="C7" s="1"/>
      <c r="D7" s="1"/>
      <c r="E7" s="1"/>
      <c r="F7" s="83"/>
      <c r="G7" s="1"/>
    </row>
    <row r="8" spans="1:7">
      <c r="A8" s="1"/>
      <c r="B8" s="459"/>
      <c r="C8" s="1"/>
      <c r="D8" s="1"/>
      <c r="E8" s="1"/>
      <c r="F8" s="83"/>
      <c r="G8" s="1"/>
    </row>
    <row r="9" spans="1:7">
      <c r="A9" s="1"/>
      <c r="B9" s="459"/>
      <c r="C9" s="1"/>
      <c r="D9" s="1"/>
      <c r="E9" s="1"/>
      <c r="F9" s="83"/>
      <c r="G9" s="1"/>
    </row>
    <row r="10" spans="1:7">
      <c r="A10" s="1"/>
      <c r="B10" s="459"/>
      <c r="C10" s="1"/>
      <c r="D10" s="1"/>
      <c r="E10" s="1"/>
      <c r="F10" s="83"/>
      <c r="G10" s="1"/>
    </row>
    <row r="11" spans="1:7">
      <c r="A11" s="1"/>
      <c r="B11" s="459"/>
      <c r="C11" s="1"/>
      <c r="D11" s="1"/>
      <c r="E11" s="1"/>
      <c r="F11" s="83"/>
      <c r="G11" s="1"/>
    </row>
    <row r="12" spans="1:7">
      <c r="A12" s="1"/>
      <c r="B12" s="459"/>
      <c r="C12" s="1"/>
      <c r="D12" s="1"/>
      <c r="E12" s="1"/>
      <c r="F12" s="83"/>
      <c r="G12" s="1"/>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64"/>
  <sheetViews>
    <sheetView view="pageBreakPreview" zoomScaleNormal="90" zoomScaleSheetLayoutView="100" workbookViewId="0">
      <selection activeCell="C6" sqref="C6"/>
    </sheetView>
  </sheetViews>
  <sheetFormatPr defaultColWidth="9.125" defaultRowHeight="18" customHeight="1"/>
  <cols>
    <col min="1" max="1" width="40" style="6" customWidth="1"/>
    <col min="2" max="2" width="11.25" style="16" hidden="1" customWidth="1"/>
    <col min="3" max="4" width="17.5" style="16" customWidth="1"/>
    <col min="5" max="5" width="16.125" style="92" bestFit="1" customWidth="1"/>
    <col min="6" max="6" width="17.375" style="92" customWidth="1"/>
    <col min="7" max="7" width="12.75" style="6" bestFit="1" customWidth="1"/>
    <col min="8" max="8" width="15.125" style="6" bestFit="1" customWidth="1"/>
    <col min="9" max="256" width="9.125" style="6"/>
    <col min="257" max="257" width="40" style="6" customWidth="1"/>
    <col min="258" max="258" width="11.25" style="6" customWidth="1"/>
    <col min="259" max="260" width="17.5" style="6" customWidth="1"/>
    <col min="261" max="512" width="9.125" style="6"/>
    <col min="513" max="513" width="40" style="6" customWidth="1"/>
    <col min="514" max="514" width="11.25" style="6" customWidth="1"/>
    <col min="515" max="516" width="17.5" style="6" customWidth="1"/>
    <col min="517" max="768" width="9.125" style="6"/>
    <col min="769" max="769" width="40" style="6" customWidth="1"/>
    <col min="770" max="770" width="11.25" style="6" customWidth="1"/>
    <col min="771" max="772" width="17.5" style="6" customWidth="1"/>
    <col min="773" max="1024" width="9.125" style="6"/>
    <col min="1025" max="1025" width="40" style="6" customWidth="1"/>
    <col min="1026" max="1026" width="11.25" style="6" customWidth="1"/>
    <col min="1027" max="1028" width="17.5" style="6" customWidth="1"/>
    <col min="1029" max="1280" width="9.125" style="6"/>
    <col min="1281" max="1281" width="40" style="6" customWidth="1"/>
    <col min="1282" max="1282" width="11.25" style="6" customWidth="1"/>
    <col min="1283" max="1284" width="17.5" style="6" customWidth="1"/>
    <col min="1285" max="1536" width="9.125" style="6"/>
    <col min="1537" max="1537" width="40" style="6" customWidth="1"/>
    <col min="1538" max="1538" width="11.25" style="6" customWidth="1"/>
    <col min="1539" max="1540" width="17.5" style="6" customWidth="1"/>
    <col min="1541" max="1792" width="9.125" style="6"/>
    <col min="1793" max="1793" width="40" style="6" customWidth="1"/>
    <col min="1794" max="1794" width="11.25" style="6" customWidth="1"/>
    <col min="1795" max="1796" width="17.5" style="6" customWidth="1"/>
    <col min="1797" max="2048" width="9.125" style="6"/>
    <col min="2049" max="2049" width="40" style="6" customWidth="1"/>
    <col min="2050" max="2050" width="11.25" style="6" customWidth="1"/>
    <col min="2051" max="2052" width="17.5" style="6" customWidth="1"/>
    <col min="2053" max="2304" width="9.125" style="6"/>
    <col min="2305" max="2305" width="40" style="6" customWidth="1"/>
    <col min="2306" max="2306" width="11.25" style="6" customWidth="1"/>
    <col min="2307" max="2308" width="17.5" style="6" customWidth="1"/>
    <col min="2309" max="2560" width="9.125" style="6"/>
    <col min="2561" max="2561" width="40" style="6" customWidth="1"/>
    <col min="2562" max="2562" width="11.25" style="6" customWidth="1"/>
    <col min="2563" max="2564" width="17.5" style="6" customWidth="1"/>
    <col min="2565" max="2816" width="9.125" style="6"/>
    <col min="2817" max="2817" width="40" style="6" customWidth="1"/>
    <col min="2818" max="2818" width="11.25" style="6" customWidth="1"/>
    <col min="2819" max="2820" width="17.5" style="6" customWidth="1"/>
    <col min="2821" max="3072" width="9.125" style="6"/>
    <col min="3073" max="3073" width="40" style="6" customWidth="1"/>
    <col min="3074" max="3074" width="11.25" style="6" customWidth="1"/>
    <col min="3075" max="3076" width="17.5" style="6" customWidth="1"/>
    <col min="3077" max="3328" width="9.125" style="6"/>
    <col min="3329" max="3329" width="40" style="6" customWidth="1"/>
    <col min="3330" max="3330" width="11.25" style="6" customWidth="1"/>
    <col min="3331" max="3332" width="17.5" style="6" customWidth="1"/>
    <col min="3333" max="3584" width="9.125" style="6"/>
    <col min="3585" max="3585" width="40" style="6" customWidth="1"/>
    <col min="3586" max="3586" width="11.25" style="6" customWidth="1"/>
    <col min="3587" max="3588" width="17.5" style="6" customWidth="1"/>
    <col min="3589" max="3840" width="9.125" style="6"/>
    <col min="3841" max="3841" width="40" style="6" customWidth="1"/>
    <col min="3842" max="3842" width="11.25" style="6" customWidth="1"/>
    <col min="3843" max="3844" width="17.5" style="6" customWidth="1"/>
    <col min="3845" max="4096" width="9.125" style="6"/>
    <col min="4097" max="4097" width="40" style="6" customWidth="1"/>
    <col min="4098" max="4098" width="11.25" style="6" customWidth="1"/>
    <col min="4099" max="4100" width="17.5" style="6" customWidth="1"/>
    <col min="4101" max="4352" width="9.125" style="6"/>
    <col min="4353" max="4353" width="40" style="6" customWidth="1"/>
    <col min="4354" max="4354" width="11.25" style="6" customWidth="1"/>
    <col min="4355" max="4356" width="17.5" style="6" customWidth="1"/>
    <col min="4357" max="4608" width="9.125" style="6"/>
    <col min="4609" max="4609" width="40" style="6" customWidth="1"/>
    <col min="4610" max="4610" width="11.25" style="6" customWidth="1"/>
    <col min="4611" max="4612" width="17.5" style="6" customWidth="1"/>
    <col min="4613" max="4864" width="9.125" style="6"/>
    <col min="4865" max="4865" width="40" style="6" customWidth="1"/>
    <col min="4866" max="4866" width="11.25" style="6" customWidth="1"/>
    <col min="4867" max="4868" width="17.5" style="6" customWidth="1"/>
    <col min="4869" max="5120" width="9.125" style="6"/>
    <col min="5121" max="5121" width="40" style="6" customWidth="1"/>
    <col min="5122" max="5122" width="11.25" style="6" customWidth="1"/>
    <col min="5123" max="5124" width="17.5" style="6" customWidth="1"/>
    <col min="5125" max="5376" width="9.125" style="6"/>
    <col min="5377" max="5377" width="40" style="6" customWidth="1"/>
    <col min="5378" max="5378" width="11.25" style="6" customWidth="1"/>
    <col min="5379" max="5380" width="17.5" style="6" customWidth="1"/>
    <col min="5381" max="5632" width="9.125" style="6"/>
    <col min="5633" max="5633" width="40" style="6" customWidth="1"/>
    <col min="5634" max="5634" width="11.25" style="6" customWidth="1"/>
    <col min="5635" max="5636" width="17.5" style="6" customWidth="1"/>
    <col min="5637" max="5888" width="9.125" style="6"/>
    <col min="5889" max="5889" width="40" style="6" customWidth="1"/>
    <col min="5890" max="5890" width="11.25" style="6" customWidth="1"/>
    <col min="5891" max="5892" width="17.5" style="6" customWidth="1"/>
    <col min="5893" max="6144" width="9.125" style="6"/>
    <col min="6145" max="6145" width="40" style="6" customWidth="1"/>
    <col min="6146" max="6146" width="11.25" style="6" customWidth="1"/>
    <col min="6147" max="6148" width="17.5" style="6" customWidth="1"/>
    <col min="6149" max="6400" width="9.125" style="6"/>
    <col min="6401" max="6401" width="40" style="6" customWidth="1"/>
    <col min="6402" max="6402" width="11.25" style="6" customWidth="1"/>
    <col min="6403" max="6404" width="17.5" style="6" customWidth="1"/>
    <col min="6405" max="6656" width="9.125" style="6"/>
    <col min="6657" max="6657" width="40" style="6" customWidth="1"/>
    <col min="6658" max="6658" width="11.25" style="6" customWidth="1"/>
    <col min="6659" max="6660" width="17.5" style="6" customWidth="1"/>
    <col min="6661" max="6912" width="9.125" style="6"/>
    <col min="6913" max="6913" width="40" style="6" customWidth="1"/>
    <col min="6914" max="6914" width="11.25" style="6" customWidth="1"/>
    <col min="6915" max="6916" width="17.5" style="6" customWidth="1"/>
    <col min="6917" max="7168" width="9.125" style="6"/>
    <col min="7169" max="7169" width="40" style="6" customWidth="1"/>
    <col min="7170" max="7170" width="11.25" style="6" customWidth="1"/>
    <col min="7171" max="7172" width="17.5" style="6" customWidth="1"/>
    <col min="7173" max="7424" width="9.125" style="6"/>
    <col min="7425" max="7425" width="40" style="6" customWidth="1"/>
    <col min="7426" max="7426" width="11.25" style="6" customWidth="1"/>
    <col min="7427" max="7428" width="17.5" style="6" customWidth="1"/>
    <col min="7429" max="7680" width="9.125" style="6"/>
    <col min="7681" max="7681" width="40" style="6" customWidth="1"/>
    <col min="7682" max="7682" width="11.25" style="6" customWidth="1"/>
    <col min="7683" max="7684" width="17.5" style="6" customWidth="1"/>
    <col min="7685" max="7936" width="9.125" style="6"/>
    <col min="7937" max="7937" width="40" style="6" customWidth="1"/>
    <col min="7938" max="7938" width="11.25" style="6" customWidth="1"/>
    <col min="7939" max="7940" width="17.5" style="6" customWidth="1"/>
    <col min="7941" max="8192" width="9.125" style="6"/>
    <col min="8193" max="8193" width="40" style="6" customWidth="1"/>
    <col min="8194" max="8194" width="11.25" style="6" customWidth="1"/>
    <col min="8195" max="8196" width="17.5" style="6" customWidth="1"/>
    <col min="8197" max="8448" width="9.125" style="6"/>
    <col min="8449" max="8449" width="40" style="6" customWidth="1"/>
    <col min="8450" max="8450" width="11.25" style="6" customWidth="1"/>
    <col min="8451" max="8452" width="17.5" style="6" customWidth="1"/>
    <col min="8453" max="8704" width="9.125" style="6"/>
    <col min="8705" max="8705" width="40" style="6" customWidth="1"/>
    <col min="8706" max="8706" width="11.25" style="6" customWidth="1"/>
    <col min="8707" max="8708" width="17.5" style="6" customWidth="1"/>
    <col min="8709" max="8960" width="9.125" style="6"/>
    <col min="8961" max="8961" width="40" style="6" customWidth="1"/>
    <col min="8962" max="8962" width="11.25" style="6" customWidth="1"/>
    <col min="8963" max="8964" width="17.5" style="6" customWidth="1"/>
    <col min="8965" max="9216" width="9.125" style="6"/>
    <col min="9217" max="9217" width="40" style="6" customWidth="1"/>
    <col min="9218" max="9218" width="11.25" style="6" customWidth="1"/>
    <col min="9219" max="9220" width="17.5" style="6" customWidth="1"/>
    <col min="9221" max="9472" width="9.125" style="6"/>
    <col min="9473" max="9473" width="40" style="6" customWidth="1"/>
    <col min="9474" max="9474" width="11.25" style="6" customWidth="1"/>
    <col min="9475" max="9476" width="17.5" style="6" customWidth="1"/>
    <col min="9477" max="9728" width="9.125" style="6"/>
    <col min="9729" max="9729" width="40" style="6" customWidth="1"/>
    <col min="9730" max="9730" width="11.25" style="6" customWidth="1"/>
    <col min="9731" max="9732" width="17.5" style="6" customWidth="1"/>
    <col min="9733" max="9984" width="9.125" style="6"/>
    <col min="9985" max="9985" width="40" style="6" customWidth="1"/>
    <col min="9986" max="9986" width="11.25" style="6" customWidth="1"/>
    <col min="9987" max="9988" width="17.5" style="6" customWidth="1"/>
    <col min="9989" max="10240" width="9.125" style="6"/>
    <col min="10241" max="10241" width="40" style="6" customWidth="1"/>
    <col min="10242" max="10242" width="11.25" style="6" customWidth="1"/>
    <col min="10243" max="10244" width="17.5" style="6" customWidth="1"/>
    <col min="10245" max="10496" width="9.125" style="6"/>
    <col min="10497" max="10497" width="40" style="6" customWidth="1"/>
    <col min="10498" max="10498" width="11.25" style="6" customWidth="1"/>
    <col min="10499" max="10500" width="17.5" style="6" customWidth="1"/>
    <col min="10501" max="10752" width="9.125" style="6"/>
    <col min="10753" max="10753" width="40" style="6" customWidth="1"/>
    <col min="10754" max="10754" width="11.25" style="6" customWidth="1"/>
    <col min="10755" max="10756" width="17.5" style="6" customWidth="1"/>
    <col min="10757" max="11008" width="9.125" style="6"/>
    <col min="11009" max="11009" width="40" style="6" customWidth="1"/>
    <col min="11010" max="11010" width="11.25" style="6" customWidth="1"/>
    <col min="11011" max="11012" width="17.5" style="6" customWidth="1"/>
    <col min="11013" max="11264" width="9.125" style="6"/>
    <col min="11265" max="11265" width="40" style="6" customWidth="1"/>
    <col min="11266" max="11266" width="11.25" style="6" customWidth="1"/>
    <col min="11267" max="11268" width="17.5" style="6" customWidth="1"/>
    <col min="11269" max="11520" width="9.125" style="6"/>
    <col min="11521" max="11521" width="40" style="6" customWidth="1"/>
    <col min="11522" max="11522" width="11.25" style="6" customWidth="1"/>
    <col min="11523" max="11524" width="17.5" style="6" customWidth="1"/>
    <col min="11525" max="11776" width="9.125" style="6"/>
    <col min="11777" max="11777" width="40" style="6" customWidth="1"/>
    <col min="11778" max="11778" width="11.25" style="6" customWidth="1"/>
    <col min="11779" max="11780" width="17.5" style="6" customWidth="1"/>
    <col min="11781" max="12032" width="9.125" style="6"/>
    <col min="12033" max="12033" width="40" style="6" customWidth="1"/>
    <col min="12034" max="12034" width="11.25" style="6" customWidth="1"/>
    <col min="12035" max="12036" width="17.5" style="6" customWidth="1"/>
    <col min="12037" max="12288" width="9.125" style="6"/>
    <col min="12289" max="12289" width="40" style="6" customWidth="1"/>
    <col min="12290" max="12290" width="11.25" style="6" customWidth="1"/>
    <col min="12291" max="12292" width="17.5" style="6" customWidth="1"/>
    <col min="12293" max="12544" width="9.125" style="6"/>
    <col min="12545" max="12545" width="40" style="6" customWidth="1"/>
    <col min="12546" max="12546" width="11.25" style="6" customWidth="1"/>
    <col min="12547" max="12548" width="17.5" style="6" customWidth="1"/>
    <col min="12549" max="12800" width="9.125" style="6"/>
    <col min="12801" max="12801" width="40" style="6" customWidth="1"/>
    <col min="12802" max="12802" width="11.25" style="6" customWidth="1"/>
    <col min="12803" max="12804" width="17.5" style="6" customWidth="1"/>
    <col min="12805" max="13056" width="9.125" style="6"/>
    <col min="13057" max="13057" width="40" style="6" customWidth="1"/>
    <col min="13058" max="13058" width="11.25" style="6" customWidth="1"/>
    <col min="13059" max="13060" width="17.5" style="6" customWidth="1"/>
    <col min="13061" max="13312" width="9.125" style="6"/>
    <col min="13313" max="13313" width="40" style="6" customWidth="1"/>
    <col min="13314" max="13314" width="11.25" style="6" customWidth="1"/>
    <col min="13315" max="13316" width="17.5" style="6" customWidth="1"/>
    <col min="13317" max="13568" width="9.125" style="6"/>
    <col min="13569" max="13569" width="40" style="6" customWidth="1"/>
    <col min="13570" max="13570" width="11.25" style="6" customWidth="1"/>
    <col min="13571" max="13572" width="17.5" style="6" customWidth="1"/>
    <col min="13573" max="13824" width="9.125" style="6"/>
    <col min="13825" max="13825" width="40" style="6" customWidth="1"/>
    <col min="13826" max="13826" width="11.25" style="6" customWidth="1"/>
    <col min="13827" max="13828" width="17.5" style="6" customWidth="1"/>
    <col min="13829" max="14080" width="9.125" style="6"/>
    <col min="14081" max="14081" width="40" style="6" customWidth="1"/>
    <col min="14082" max="14082" width="11.25" style="6" customWidth="1"/>
    <col min="14083" max="14084" width="17.5" style="6" customWidth="1"/>
    <col min="14085" max="14336" width="9.125" style="6"/>
    <col min="14337" max="14337" width="40" style="6" customWidth="1"/>
    <col min="14338" max="14338" width="11.25" style="6" customWidth="1"/>
    <col min="14339" max="14340" width="17.5" style="6" customWidth="1"/>
    <col min="14341" max="14592" width="9.125" style="6"/>
    <col min="14593" max="14593" width="40" style="6" customWidth="1"/>
    <col min="14594" max="14594" width="11.25" style="6" customWidth="1"/>
    <col min="14595" max="14596" width="17.5" style="6" customWidth="1"/>
    <col min="14597" max="14848" width="9.125" style="6"/>
    <col min="14849" max="14849" width="40" style="6" customWidth="1"/>
    <col min="14850" max="14850" width="11.25" style="6" customWidth="1"/>
    <col min="14851" max="14852" width="17.5" style="6" customWidth="1"/>
    <col min="14853" max="15104" width="9.125" style="6"/>
    <col min="15105" max="15105" width="40" style="6" customWidth="1"/>
    <col min="15106" max="15106" width="11.25" style="6" customWidth="1"/>
    <col min="15107" max="15108" width="17.5" style="6" customWidth="1"/>
    <col min="15109" max="15360" width="9.125" style="6"/>
    <col min="15361" max="15361" width="40" style="6" customWidth="1"/>
    <col min="15362" max="15362" width="11.25" style="6" customWidth="1"/>
    <col min="15363" max="15364" width="17.5" style="6" customWidth="1"/>
    <col min="15365" max="15616" width="9.125" style="6"/>
    <col min="15617" max="15617" width="40" style="6" customWidth="1"/>
    <col min="15618" max="15618" width="11.25" style="6" customWidth="1"/>
    <col min="15619" max="15620" width="17.5" style="6" customWidth="1"/>
    <col min="15621" max="15872" width="9.125" style="6"/>
    <col min="15873" max="15873" width="40" style="6" customWidth="1"/>
    <col min="15874" max="15874" width="11.25" style="6" customWidth="1"/>
    <col min="15875" max="15876" width="17.5" style="6" customWidth="1"/>
    <col min="15877" max="16128" width="9.125" style="6"/>
    <col min="16129" max="16129" width="40" style="6" customWidth="1"/>
    <col min="16130" max="16130" width="11.25" style="6" customWidth="1"/>
    <col min="16131" max="16132" width="17.5" style="6" customWidth="1"/>
    <col min="16133" max="16384" width="9.125" style="6"/>
  </cols>
  <sheetData>
    <row r="1" spans="1:8" ht="30" customHeight="1">
      <c r="A1" s="477" t="s">
        <v>750</v>
      </c>
      <c r="B1" s="478"/>
      <c r="C1" s="478"/>
      <c r="D1" s="478"/>
    </row>
    <row r="2" spans="1:8" ht="16.5" customHeight="1">
      <c r="A2" s="479">
        <f>资产负债表!A2</f>
        <v>43830</v>
      </c>
      <c r="B2" s="479"/>
      <c r="C2" s="479"/>
      <c r="D2" s="479"/>
    </row>
    <row r="3" spans="1:8" s="8" customFormat="1" ht="19.5" customHeight="1" thickBot="1">
      <c r="A3" s="17" t="str">
        <f>资产负债表!A3</f>
        <v>编制单位：ABC公司</v>
      </c>
      <c r="B3" s="481"/>
      <c r="C3" s="481"/>
      <c r="D3" s="18" t="s">
        <v>255</v>
      </c>
      <c r="E3" s="93"/>
      <c r="F3" s="93"/>
    </row>
    <row r="4" spans="1:8" s="9" customFormat="1" ht="16.5" customHeight="1">
      <c r="A4" s="410" t="s">
        <v>256</v>
      </c>
      <c r="B4" s="395" t="s">
        <v>127</v>
      </c>
      <c r="C4" s="396" t="s">
        <v>129</v>
      </c>
      <c r="D4" s="397" t="s">
        <v>219</v>
      </c>
      <c r="E4" s="90"/>
      <c r="F4" s="90"/>
    </row>
    <row r="5" spans="1:8" s="12" customFormat="1" ht="16.5" customHeight="1">
      <c r="A5" s="411" t="s">
        <v>257</v>
      </c>
      <c r="B5" s="10"/>
      <c r="C5" s="10"/>
      <c r="D5" s="399"/>
      <c r="E5" s="91"/>
      <c r="F5" s="91"/>
    </row>
    <row r="6" spans="1:8" s="12" customFormat="1" ht="16.5" customHeight="1">
      <c r="A6" s="412" t="s">
        <v>258</v>
      </c>
      <c r="B6" s="10"/>
      <c r="C6" s="42">
        <f>'TB-本期'!AC71</f>
        <v>0</v>
      </c>
      <c r="D6" s="401">
        <f>'TB-上期'!AC71</f>
        <v>0</v>
      </c>
      <c r="E6" s="91"/>
      <c r="F6" s="94"/>
      <c r="H6" s="91"/>
    </row>
    <row r="7" spans="1:8" s="12" customFormat="1" ht="16.5" hidden="1" customHeight="1">
      <c r="A7" s="412" t="s">
        <v>259</v>
      </c>
      <c r="B7" s="10"/>
      <c r="C7" s="42">
        <f>'TB-本期'!AC72</f>
        <v>0</v>
      </c>
      <c r="D7" s="401">
        <f>'TB-上期'!AC72</f>
        <v>0</v>
      </c>
      <c r="E7" s="91"/>
      <c r="F7" s="91"/>
      <c r="H7" s="91"/>
    </row>
    <row r="8" spans="1:8" s="12" customFormat="1" ht="16.5" hidden="1" customHeight="1">
      <c r="A8" s="412" t="s">
        <v>261</v>
      </c>
      <c r="B8" s="10"/>
      <c r="C8" s="42">
        <f>'TB-本期'!AC73</f>
        <v>0</v>
      </c>
      <c r="D8" s="401">
        <f>'TB-上期'!AC73</f>
        <v>0</v>
      </c>
      <c r="E8" s="91"/>
      <c r="F8" s="91"/>
      <c r="H8" s="91"/>
    </row>
    <row r="9" spans="1:8" s="12" customFormat="1" ht="16.5" customHeight="1">
      <c r="A9" s="413" t="s">
        <v>889</v>
      </c>
      <c r="B9" s="10"/>
      <c r="C9" s="42">
        <f>'TB-本期'!AC74</f>
        <v>0</v>
      </c>
      <c r="D9" s="401">
        <f>'TB-上期'!AC74</f>
        <v>0</v>
      </c>
      <c r="E9" s="91"/>
      <c r="F9" s="91"/>
      <c r="H9" s="91"/>
    </row>
    <row r="10" spans="1:8" s="12" customFormat="1" ht="16.5" customHeight="1">
      <c r="A10" s="412" t="s">
        <v>262</v>
      </c>
      <c r="B10" s="10"/>
      <c r="C10" s="42">
        <f>'TB-本期'!AC75</f>
        <v>0</v>
      </c>
      <c r="D10" s="401">
        <f>'TB-上期'!AC75</f>
        <v>0</v>
      </c>
      <c r="E10" s="91"/>
      <c r="F10" s="91"/>
      <c r="H10" s="91"/>
    </row>
    <row r="11" spans="1:8" s="12" customFormat="1" ht="16.5" customHeight="1">
      <c r="A11" s="413" t="s">
        <v>504</v>
      </c>
      <c r="B11" s="10"/>
      <c r="C11" s="42">
        <f>'TB-本期'!AC76</f>
        <v>0</v>
      </c>
      <c r="D11" s="401">
        <f>'TB-上期'!AC76</f>
        <v>0</v>
      </c>
      <c r="E11" s="91"/>
      <c r="F11" s="91"/>
      <c r="H11" s="91"/>
    </row>
    <row r="12" spans="1:8" s="12" customFormat="1" ht="16.5" customHeight="1">
      <c r="A12" s="413" t="s">
        <v>506</v>
      </c>
      <c r="B12" s="10"/>
      <c r="C12" s="42">
        <f>'TB-本期'!AC77</f>
        <v>0</v>
      </c>
      <c r="D12" s="401">
        <f>'TB-上期'!AC77</f>
        <v>0</v>
      </c>
      <c r="E12" s="91"/>
      <c r="F12" s="94"/>
      <c r="H12" s="91"/>
    </row>
    <row r="13" spans="1:8" s="12" customFormat="1" ht="16.5" customHeight="1">
      <c r="A13" s="412" t="s">
        <v>263</v>
      </c>
      <c r="B13" s="10"/>
      <c r="C13" s="42">
        <f>'TB-本期'!AC78</f>
        <v>0</v>
      </c>
      <c r="D13" s="401">
        <f>'TB-上期'!AC78</f>
        <v>0</v>
      </c>
      <c r="E13" s="91"/>
      <c r="F13" s="92"/>
      <c r="H13" s="91"/>
    </row>
    <row r="14" spans="1:8" s="12" customFormat="1" ht="16.5" customHeight="1">
      <c r="A14" s="413" t="s">
        <v>890</v>
      </c>
      <c r="B14" s="10"/>
      <c r="C14" s="42">
        <f>'TB-本期'!AC79</f>
        <v>0</v>
      </c>
      <c r="D14" s="401">
        <f>'TB-上期'!AC79</f>
        <v>0</v>
      </c>
      <c r="E14" s="91"/>
      <c r="F14" s="92"/>
      <c r="H14" s="91"/>
    </row>
    <row r="15" spans="1:8" s="12" customFormat="1" ht="16.5" hidden="1" customHeight="1">
      <c r="A15" s="412" t="s">
        <v>264</v>
      </c>
      <c r="B15" s="10"/>
      <c r="C15" s="42">
        <f>'TB-本期'!AC80</f>
        <v>0</v>
      </c>
      <c r="D15" s="401">
        <f>'TB-上期'!AC80</f>
        <v>0</v>
      </c>
      <c r="E15" s="91"/>
      <c r="F15" s="91"/>
      <c r="H15" s="91"/>
    </row>
    <row r="16" spans="1:8" s="12" customFormat="1" ht="16.5" hidden="1" customHeight="1">
      <c r="A16" s="412" t="s">
        <v>260</v>
      </c>
      <c r="B16" s="10"/>
      <c r="C16" s="42">
        <f>'TB-本期'!AC81</f>
        <v>0</v>
      </c>
      <c r="D16" s="401">
        <f>'TB-上期'!AC81</f>
        <v>0</v>
      </c>
      <c r="E16" s="91"/>
      <c r="F16" s="91"/>
      <c r="H16" s="91"/>
    </row>
    <row r="17" spans="1:8" s="12" customFormat="1" ht="16.5" hidden="1" customHeight="1">
      <c r="A17" s="412" t="s">
        <v>270</v>
      </c>
      <c r="B17" s="10"/>
      <c r="C17" s="42">
        <f>'TB-本期'!AC82</f>
        <v>0</v>
      </c>
      <c r="D17" s="401">
        <f>'TB-上期'!AC82</f>
        <v>0</v>
      </c>
      <c r="E17" s="91"/>
      <c r="F17" s="91"/>
      <c r="H17" s="91"/>
    </row>
    <row r="18" spans="1:8" s="12" customFormat="1" ht="16.5" hidden="1" customHeight="1">
      <c r="A18" s="412" t="s">
        <v>271</v>
      </c>
      <c r="B18" s="10"/>
      <c r="C18" s="42">
        <f>'TB-本期'!AC83</f>
        <v>0</v>
      </c>
      <c r="D18" s="401">
        <f>'TB-上期'!AC83</f>
        <v>0</v>
      </c>
      <c r="E18" s="91"/>
      <c r="F18" s="91"/>
      <c r="H18" s="91"/>
    </row>
    <row r="19" spans="1:8" s="12" customFormat="1" ht="16.5" customHeight="1">
      <c r="A19" s="412" t="s">
        <v>266</v>
      </c>
      <c r="B19" s="10"/>
      <c r="C19" s="42">
        <f>'TB-本期'!AC84</f>
        <v>0</v>
      </c>
      <c r="D19" s="401">
        <f>'TB-上期'!AC84</f>
        <v>0</v>
      </c>
      <c r="E19" s="91"/>
      <c r="F19" s="92"/>
      <c r="H19" s="91"/>
    </row>
    <row r="20" spans="1:8" s="12" customFormat="1" ht="16.5" customHeight="1">
      <c r="A20" s="412" t="s">
        <v>267</v>
      </c>
      <c r="B20" s="10"/>
      <c r="C20" s="42">
        <f>'TB-本期'!AC85</f>
        <v>0</v>
      </c>
      <c r="D20" s="401">
        <f>'TB-上期'!AC85</f>
        <v>0</v>
      </c>
      <c r="E20" s="91"/>
      <c r="F20" s="92"/>
      <c r="H20" s="91"/>
    </row>
    <row r="21" spans="1:8" s="12" customFormat="1" ht="16.5" customHeight="1">
      <c r="A21" s="412" t="s">
        <v>268</v>
      </c>
      <c r="B21" s="10"/>
      <c r="C21" s="42">
        <f>'TB-本期'!AC86</f>
        <v>0</v>
      </c>
      <c r="D21" s="401">
        <f>'TB-上期'!AC86</f>
        <v>0</v>
      </c>
      <c r="E21" s="91"/>
      <c r="F21" s="92"/>
      <c r="H21" s="91"/>
    </row>
    <row r="22" spans="1:8" s="12" customFormat="1" ht="16.5" hidden="1" customHeight="1">
      <c r="A22" s="412" t="s">
        <v>265</v>
      </c>
      <c r="B22" s="10"/>
      <c r="C22" s="42">
        <f>'TB-本期'!AC87</f>
        <v>0</v>
      </c>
      <c r="D22" s="401">
        <f>'TB-上期'!AC87</f>
        <v>0</v>
      </c>
      <c r="E22" s="91"/>
      <c r="F22" s="91"/>
      <c r="H22" s="91"/>
    </row>
    <row r="23" spans="1:8" s="12" customFormat="1" ht="16.5" hidden="1" customHeight="1">
      <c r="A23" s="412" t="s">
        <v>269</v>
      </c>
      <c r="B23" s="10"/>
      <c r="C23" s="42">
        <f>'TB-本期'!AC88</f>
        <v>0</v>
      </c>
      <c r="D23" s="401">
        <f>'TB-上期'!AC88</f>
        <v>0</v>
      </c>
      <c r="E23" s="91"/>
      <c r="F23" s="91"/>
      <c r="H23" s="91"/>
    </row>
    <row r="24" spans="1:8" s="12" customFormat="1" ht="16.5" hidden="1" customHeight="1">
      <c r="A24" s="412" t="s">
        <v>272</v>
      </c>
      <c r="B24" s="10"/>
      <c r="C24" s="42">
        <f>'TB-本期'!AC89</f>
        <v>0</v>
      </c>
      <c r="D24" s="401">
        <f>'TB-上期'!AC89</f>
        <v>0</v>
      </c>
      <c r="E24" s="91"/>
      <c r="F24" s="91"/>
      <c r="H24" s="91"/>
    </row>
    <row r="25" spans="1:8" s="12" customFormat="1" ht="16.5" customHeight="1">
      <c r="A25" s="412" t="s">
        <v>273</v>
      </c>
      <c r="B25" s="10"/>
      <c r="C25" s="42">
        <f>'TB-本期'!AC90</f>
        <v>0</v>
      </c>
      <c r="D25" s="401">
        <f>'TB-上期'!AC90</f>
        <v>0</v>
      </c>
      <c r="E25" s="91"/>
      <c r="F25" s="91"/>
      <c r="H25" s="91"/>
    </row>
    <row r="26" spans="1:8" s="12" customFormat="1" ht="16.5" customHeight="1">
      <c r="A26" s="412" t="s">
        <v>274</v>
      </c>
      <c r="B26" s="10"/>
      <c r="C26" s="42">
        <f>'TB-本期'!AC91</f>
        <v>0</v>
      </c>
      <c r="D26" s="401">
        <f>'TB-上期'!AC91</f>
        <v>0</v>
      </c>
      <c r="E26" s="91"/>
      <c r="F26" s="91"/>
    </row>
    <row r="27" spans="1:8" s="12" customFormat="1" ht="16.5" customHeight="1">
      <c r="A27" s="414" t="s">
        <v>275</v>
      </c>
      <c r="B27" s="10"/>
      <c r="C27" s="43" t="str">
        <f>IF(SUM(C6:C26)&lt;&gt;0,SUM(C6:C26),"")</f>
        <v/>
      </c>
      <c r="D27" s="405" t="str">
        <f>IF(SUM(D6:D26)&lt;&gt;0,SUM(D6:D26),"")</f>
        <v/>
      </c>
      <c r="E27" s="91"/>
      <c r="F27" s="91"/>
    </row>
    <row r="28" spans="1:8" s="12" customFormat="1" ht="16.5" customHeight="1">
      <c r="A28" s="411" t="s">
        <v>276</v>
      </c>
      <c r="B28" s="10"/>
      <c r="C28" s="42"/>
      <c r="D28" s="401"/>
      <c r="E28" s="91"/>
      <c r="F28" s="91"/>
    </row>
    <row r="29" spans="1:8" s="12" customFormat="1" ht="16.5" hidden="1" customHeight="1">
      <c r="A29" s="413" t="s">
        <v>893</v>
      </c>
      <c r="B29" s="10"/>
      <c r="C29" s="42">
        <f>'TB-本期'!AC95</f>
        <v>0</v>
      </c>
      <c r="D29" s="401">
        <f>'TB-上期'!AC95</f>
        <v>0</v>
      </c>
      <c r="E29" s="91"/>
      <c r="F29" s="91"/>
    </row>
    <row r="30" spans="1:8" s="12" customFormat="1" ht="16.5" customHeight="1">
      <c r="A30" s="412" t="s">
        <v>277</v>
      </c>
      <c r="B30" s="10"/>
      <c r="C30" s="42">
        <f>'TB-本期'!AC96</f>
        <v>0</v>
      </c>
      <c r="D30" s="401">
        <f>'TB-上期'!AC96</f>
        <v>0</v>
      </c>
      <c r="E30" s="91"/>
      <c r="F30" s="91"/>
    </row>
    <row r="31" spans="1:8" s="12" customFormat="1" ht="16.5" customHeight="1">
      <c r="A31" s="412" t="s">
        <v>278</v>
      </c>
      <c r="B31" s="10"/>
      <c r="C31" s="42">
        <f>'TB-本期'!AC97</f>
        <v>0</v>
      </c>
      <c r="D31" s="401">
        <f>'TB-上期'!AC97</f>
        <v>0</v>
      </c>
      <c r="E31" s="91"/>
      <c r="F31" s="91"/>
    </row>
    <row r="32" spans="1:8" s="12" customFormat="1" ht="16.5" customHeight="1">
      <c r="A32" s="412" t="s">
        <v>279</v>
      </c>
      <c r="B32" s="10"/>
      <c r="C32" s="42">
        <f>'TB-本期'!AC98</f>
        <v>0</v>
      </c>
      <c r="D32" s="401">
        <f>'TB-上期'!AC98</f>
        <v>0</v>
      </c>
      <c r="E32" s="91"/>
      <c r="F32" s="91"/>
    </row>
    <row r="33" spans="1:6" s="12" customFormat="1" ht="16.5" customHeight="1">
      <c r="A33" s="412" t="s">
        <v>280</v>
      </c>
      <c r="B33" s="10"/>
      <c r="C33" s="42">
        <f>'TB-本期'!AC99</f>
        <v>0</v>
      </c>
      <c r="D33" s="401">
        <f>'TB-上期'!AC99</f>
        <v>0</v>
      </c>
      <c r="E33" s="91"/>
      <c r="F33" s="91"/>
    </row>
    <row r="34" spans="1:6" s="12" customFormat="1" ht="16.5" customHeight="1">
      <c r="A34" s="413" t="s">
        <v>897</v>
      </c>
      <c r="B34" s="10"/>
      <c r="C34" s="42">
        <f>'TB-本期'!AC100</f>
        <v>0</v>
      </c>
      <c r="D34" s="401">
        <f>'TB-上期'!AC100</f>
        <v>0</v>
      </c>
      <c r="E34" s="91"/>
      <c r="F34" s="91"/>
    </row>
    <row r="35" spans="1:6" s="12" customFormat="1" ht="16.5" customHeight="1">
      <c r="A35" s="412" t="s">
        <v>281</v>
      </c>
      <c r="B35" s="10"/>
      <c r="C35" s="42">
        <f>'TB-本期'!AC101</f>
        <v>0</v>
      </c>
      <c r="D35" s="401">
        <f>'TB-上期'!AC101</f>
        <v>0</v>
      </c>
      <c r="E35" s="91"/>
      <c r="F35" s="91"/>
    </row>
    <row r="36" spans="1:6" s="12" customFormat="1" ht="16.5" customHeight="1">
      <c r="A36" s="412" t="s">
        <v>282</v>
      </c>
      <c r="B36" s="10"/>
      <c r="C36" s="42">
        <f>'TB-本期'!AC102</f>
        <v>0</v>
      </c>
      <c r="D36" s="401">
        <f>'TB-上期'!AC102</f>
        <v>0</v>
      </c>
      <c r="E36" s="91"/>
      <c r="F36" s="91"/>
    </row>
    <row r="37" spans="1:6" s="12" customFormat="1" ht="16.5" customHeight="1">
      <c r="A37" s="412" t="s">
        <v>283</v>
      </c>
      <c r="B37" s="10"/>
      <c r="C37" s="42">
        <f>'TB-本期'!AC103</f>
        <v>0</v>
      </c>
      <c r="D37" s="401">
        <f>'TB-上期'!AC103</f>
        <v>0</v>
      </c>
      <c r="E37" s="91"/>
      <c r="F37" s="91"/>
    </row>
    <row r="38" spans="1:6" s="12" customFormat="1" ht="16.5" customHeight="1">
      <c r="A38" s="412" t="s">
        <v>284</v>
      </c>
      <c r="B38" s="10"/>
      <c r="C38" s="42">
        <f>'TB-本期'!AC104</f>
        <v>0</v>
      </c>
      <c r="D38" s="401">
        <f>'TB-上期'!AC104</f>
        <v>0</v>
      </c>
      <c r="E38" s="91"/>
      <c r="F38" s="91"/>
    </row>
    <row r="39" spans="1:6" s="12" customFormat="1" ht="16.5" customHeight="1">
      <c r="A39" s="412" t="s">
        <v>285</v>
      </c>
      <c r="B39" s="10"/>
      <c r="C39" s="42">
        <f>'TB-本期'!AC105</f>
        <v>0</v>
      </c>
      <c r="D39" s="401">
        <f>'TB-上期'!AC105</f>
        <v>0</v>
      </c>
      <c r="E39" s="91"/>
      <c r="F39" s="91"/>
    </row>
    <row r="40" spans="1:6" s="12" customFormat="1" ht="16.5" customHeight="1">
      <c r="A40" s="414" t="s">
        <v>286</v>
      </c>
      <c r="B40" s="10"/>
      <c r="C40" s="43" t="str">
        <f>IF((SUM(C29:C39)-C33-C32)&lt;&gt;0,(SUM(C29:C39)-C32-C33),"")</f>
        <v/>
      </c>
      <c r="D40" s="405" t="str">
        <f>IF((SUM(D29:D39)-D33-D32)&lt;&gt;0,(SUM(D29:D39)-D32-D33),"")</f>
        <v/>
      </c>
      <c r="E40" s="91"/>
      <c r="F40" s="91"/>
    </row>
    <row r="41" spans="1:6" s="12" customFormat="1" ht="16.5" customHeight="1">
      <c r="A41" s="414" t="s">
        <v>287</v>
      </c>
      <c r="B41" s="10"/>
      <c r="C41" s="43" t="str">
        <f>IF(SUM(C40,C27)&lt;&gt;0,SUM(C40,C27),"")</f>
        <v/>
      </c>
      <c r="D41" s="405" t="str">
        <f>IF(SUM(D40,D27)&lt;&gt;0,SUM(D40,D27),"")</f>
        <v/>
      </c>
      <c r="E41" s="91"/>
      <c r="F41" s="91"/>
    </row>
    <row r="42" spans="1:6" s="12" customFormat="1" ht="16.5" customHeight="1">
      <c r="A42" s="411" t="s">
        <v>288</v>
      </c>
      <c r="B42" s="10"/>
      <c r="C42" s="42"/>
      <c r="D42" s="401"/>
      <c r="E42" s="91"/>
      <c r="F42" s="91"/>
    </row>
    <row r="43" spans="1:6" s="12" customFormat="1" ht="16.5" customHeight="1">
      <c r="A43" s="412" t="s">
        <v>488</v>
      </c>
      <c r="B43" s="10"/>
      <c r="C43" s="42">
        <f>'TB-本期'!AC110</f>
        <v>0</v>
      </c>
      <c r="D43" s="401">
        <f>'TB-上期'!AC110</f>
        <v>0</v>
      </c>
      <c r="E43" s="91"/>
      <c r="F43" s="92"/>
    </row>
    <row r="44" spans="1:6" s="12" customFormat="1" ht="16.5" customHeight="1">
      <c r="A44" s="412" t="s">
        <v>289</v>
      </c>
      <c r="B44" s="10"/>
      <c r="C44" s="42">
        <f>'TB-本期'!AC111</f>
        <v>0</v>
      </c>
      <c r="D44" s="401">
        <f>'TB-上期'!AC111</f>
        <v>0</v>
      </c>
      <c r="E44" s="91"/>
      <c r="F44" s="91"/>
    </row>
    <row r="45" spans="1:6" s="12" customFormat="1" ht="16.5" customHeight="1">
      <c r="A45" s="412" t="s">
        <v>279</v>
      </c>
      <c r="B45" s="10"/>
      <c r="C45" s="42">
        <f>'TB-本期'!AC112</f>
        <v>0</v>
      </c>
      <c r="D45" s="401">
        <f>'TB-上期'!AC112</f>
        <v>0</v>
      </c>
      <c r="E45" s="91"/>
      <c r="F45" s="91"/>
    </row>
    <row r="46" spans="1:6" s="12" customFormat="1" ht="16.5" customHeight="1">
      <c r="A46" s="412" t="s">
        <v>290</v>
      </c>
      <c r="B46" s="10"/>
      <c r="C46" s="42">
        <f>'TB-本期'!AC113</f>
        <v>0</v>
      </c>
      <c r="D46" s="401">
        <f>'TB-上期'!AC113</f>
        <v>0</v>
      </c>
      <c r="E46" s="91"/>
      <c r="F46" s="91"/>
    </row>
    <row r="47" spans="1:6" s="12" customFormat="1" ht="16.5" customHeight="1">
      <c r="A47" s="412" t="s">
        <v>291</v>
      </c>
      <c r="B47" s="10"/>
      <c r="C47" s="42">
        <f>'TB-本期'!AC114</f>
        <v>0</v>
      </c>
      <c r="D47" s="401">
        <f>'TB-上期'!AC114</f>
        <v>0</v>
      </c>
      <c r="E47" s="91"/>
      <c r="F47" s="94"/>
    </row>
    <row r="48" spans="1:6" s="12" customFormat="1" ht="16.5" customHeight="1">
      <c r="A48" s="412" t="s">
        <v>292</v>
      </c>
      <c r="B48" s="10"/>
      <c r="C48" s="42">
        <f>'TB-本期'!AC115</f>
        <v>0</v>
      </c>
      <c r="D48" s="401">
        <f>'TB-上期'!AC115</f>
        <v>0</v>
      </c>
      <c r="E48" s="91"/>
      <c r="F48" s="91"/>
    </row>
    <row r="49" spans="1:6" s="12" customFormat="1" ht="16.5" customHeight="1">
      <c r="A49" s="412" t="s">
        <v>293</v>
      </c>
      <c r="B49" s="10"/>
      <c r="C49" s="42">
        <f>'TB-本期'!AC116</f>
        <v>0</v>
      </c>
      <c r="D49" s="401">
        <f>'TB-上期'!AC116</f>
        <v>0</v>
      </c>
      <c r="E49" s="91"/>
      <c r="F49" s="91"/>
    </row>
    <row r="50" spans="1:6" s="12" customFormat="1" ht="16.5" customHeight="1">
      <c r="A50" s="412" t="s">
        <v>294</v>
      </c>
      <c r="B50" s="10"/>
      <c r="C50" s="42">
        <f>'TB-本期'!AC117</f>
        <v>0</v>
      </c>
      <c r="D50" s="401">
        <f>'TB-上期'!AC117</f>
        <v>0</v>
      </c>
      <c r="E50" s="91"/>
      <c r="F50" s="91"/>
    </row>
    <row r="51" spans="1:6" s="12" customFormat="1" ht="16.5" customHeight="1">
      <c r="A51" s="412" t="s">
        <v>295</v>
      </c>
      <c r="B51" s="10"/>
      <c r="C51" s="42">
        <f>'TB-本期'!AC118</f>
        <v>0</v>
      </c>
      <c r="D51" s="401">
        <f>'TB-上期'!AC118</f>
        <v>0</v>
      </c>
      <c r="E51" s="91"/>
      <c r="F51" s="92"/>
    </row>
    <row r="52" spans="1:6" s="12" customFormat="1" ht="16.5" customHeight="1">
      <c r="A52" s="412" t="s">
        <v>296</v>
      </c>
      <c r="B52" s="10"/>
      <c r="C52" s="42">
        <f>'TB-本期'!AC119</f>
        <v>0</v>
      </c>
      <c r="D52" s="401">
        <f>'TB-上期'!AC119</f>
        <v>0</v>
      </c>
      <c r="E52" s="91"/>
      <c r="F52" s="91"/>
    </row>
    <row r="53" spans="1:6" s="12" customFormat="1" ht="16.5" customHeight="1">
      <c r="A53" s="412" t="s">
        <v>297</v>
      </c>
      <c r="B53" s="10"/>
      <c r="C53" s="42">
        <f>'TB-本期'!AC120</f>
        <v>0</v>
      </c>
      <c r="D53" s="401">
        <f>'TB-上期'!AC120</f>
        <v>0</v>
      </c>
      <c r="E53" s="91"/>
      <c r="F53" s="92"/>
    </row>
    <row r="54" spans="1:6" s="12" customFormat="1" ht="16.5" customHeight="1">
      <c r="A54" s="412" t="s">
        <v>298</v>
      </c>
      <c r="B54" s="10"/>
      <c r="C54" s="44" t="str">
        <f>IF((SUM(C43:C47,C49:C53)-C48-C45-C46)&lt;&gt;0,(SUM(C43:C47,C49:C53)-C48-C45-C46),"")</f>
        <v/>
      </c>
      <c r="D54" s="404" t="str">
        <f>IF((SUM(D43:D47,D49:D53)-D48-D45-D46)&lt;&gt;0,(SUM(D43:D47,D49:D53)-D48-D45-D46),"")</f>
        <v/>
      </c>
      <c r="E54" s="91"/>
      <c r="F54" s="94"/>
    </row>
    <row r="55" spans="1:6" s="12" customFormat="1" ht="16.5" customHeight="1">
      <c r="A55" s="412" t="s">
        <v>299</v>
      </c>
      <c r="B55" s="10"/>
      <c r="C55" s="42">
        <f>'TB-本期'!AC122</f>
        <v>0</v>
      </c>
      <c r="D55" s="401">
        <f>'TB-上期'!AC122</f>
        <v>0</v>
      </c>
      <c r="E55" s="91"/>
      <c r="F55" s="91"/>
    </row>
    <row r="56" spans="1:6" s="12" customFormat="1" ht="16.5" customHeight="1">
      <c r="A56" s="414" t="s">
        <v>300</v>
      </c>
      <c r="B56" s="10"/>
      <c r="C56" s="43">
        <f>SUM(C54:C55)</f>
        <v>0</v>
      </c>
      <c r="D56" s="405">
        <f>SUM(D54:D55)</f>
        <v>0</v>
      </c>
      <c r="E56" s="91"/>
      <c r="F56" s="94"/>
    </row>
    <row r="57" spans="1:6" s="12" customFormat="1" ht="16.5" customHeight="1" thickBot="1">
      <c r="A57" s="415" t="s">
        <v>301</v>
      </c>
      <c r="B57" s="407" t="s">
        <v>253</v>
      </c>
      <c r="C57" s="408">
        <f>SUM(C41,C56)</f>
        <v>0</v>
      </c>
      <c r="D57" s="409">
        <f>SUM(D41,D56)</f>
        <v>0</v>
      </c>
      <c r="E57" s="91"/>
      <c r="F57" s="94"/>
    </row>
    <row r="58" spans="1:6" s="12" customFormat="1" ht="19.5" customHeight="1">
      <c r="A58" s="13" t="s">
        <v>302</v>
      </c>
      <c r="B58" s="13"/>
      <c r="C58" s="13"/>
      <c r="D58" s="13"/>
      <c r="E58" s="91"/>
      <c r="F58" s="91"/>
    </row>
    <row r="59" spans="1:6" ht="18" customHeight="1">
      <c r="C59" s="89"/>
      <c r="D59" s="21"/>
    </row>
    <row r="60" spans="1:6" ht="18" customHeight="1">
      <c r="C60" s="89"/>
    </row>
    <row r="61" spans="1:6" ht="18" customHeight="1">
      <c r="C61" s="89">
        <f>C57-'TB-本期'!AC124</f>
        <v>0</v>
      </c>
    </row>
    <row r="62" spans="1:6" ht="18" customHeight="1">
      <c r="C62" s="89"/>
    </row>
    <row r="63" spans="1:6" ht="18" customHeight="1">
      <c r="C63" s="89"/>
    </row>
    <row r="64" spans="1:6" ht="18" customHeight="1">
      <c r="C64" s="89"/>
    </row>
  </sheetData>
  <sheetProtection formatColumns="0" formatRows="0"/>
  <mergeCells count="3">
    <mergeCell ref="A1:D1"/>
    <mergeCell ref="A2:D2"/>
    <mergeCell ref="B3:C3"/>
  </mergeCells>
  <phoneticPr fontId="1" type="noConversion"/>
  <printOptions horizontalCentered="1"/>
  <pageMargins left="0.35433070866141736" right="0.31496062992125984" top="0.51181102362204722" bottom="0.43307086614173229" header="0.31496062992125984" footer="0.23622047244094491"/>
  <pageSetup paperSize="9" firstPageNumber="4" orientation="portrait" useFirstPageNumber="1" r:id="rId1"/>
  <headerFooter>
    <oddFooter>&amp;C4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81"/>
  <sheetViews>
    <sheetView showGridLines="0" showZeros="0" view="pageBreakPreview" zoomScaleNormal="100" zoomScaleSheetLayoutView="100" workbookViewId="0">
      <selection activeCell="C10" sqref="C10"/>
    </sheetView>
  </sheetViews>
  <sheetFormatPr defaultColWidth="9.125" defaultRowHeight="15.75"/>
  <cols>
    <col min="1" max="1" width="48.75" style="6" customWidth="1"/>
    <col min="2" max="2" width="11.25" style="16" hidden="1" customWidth="1"/>
    <col min="3" max="3" width="18.75" style="16" customWidth="1"/>
    <col min="4" max="4" width="18.75" style="26" customWidth="1"/>
    <col min="5" max="5" width="17.125" style="93" customWidth="1"/>
    <col min="6" max="6" width="13.625" style="92" customWidth="1"/>
    <col min="7" max="7" width="14.125" style="92" bestFit="1" customWidth="1"/>
    <col min="8" max="251" width="9.125" style="6"/>
    <col min="252" max="252" width="43.75" style="6" customWidth="1"/>
    <col min="253" max="253" width="11.25" style="6" customWidth="1"/>
    <col min="254" max="255" width="17.5" style="6" customWidth="1"/>
    <col min="256" max="256" width="10.75" style="6" customWidth="1"/>
    <col min="257" max="507" width="9.125" style="6"/>
    <col min="508" max="508" width="43.75" style="6" customWidth="1"/>
    <col min="509" max="509" width="11.25" style="6" customWidth="1"/>
    <col min="510" max="511" width="17.5" style="6" customWidth="1"/>
    <col min="512" max="512" width="10.75" style="6" customWidth="1"/>
    <col min="513" max="763" width="9.125" style="6"/>
    <col min="764" max="764" width="43.75" style="6" customWidth="1"/>
    <col min="765" max="765" width="11.25" style="6" customWidth="1"/>
    <col min="766" max="767" width="17.5" style="6" customWidth="1"/>
    <col min="768" max="768" width="10.75" style="6" customWidth="1"/>
    <col min="769" max="1019" width="9.125" style="6"/>
    <col min="1020" max="1020" width="43.75" style="6" customWidth="1"/>
    <col min="1021" max="1021" width="11.25" style="6" customWidth="1"/>
    <col min="1022" max="1023" width="17.5" style="6" customWidth="1"/>
    <col min="1024" max="1024" width="10.75" style="6" customWidth="1"/>
    <col min="1025" max="1275" width="9.125" style="6"/>
    <col min="1276" max="1276" width="43.75" style="6" customWidth="1"/>
    <col min="1277" max="1277" width="11.25" style="6" customWidth="1"/>
    <col min="1278" max="1279" width="17.5" style="6" customWidth="1"/>
    <col min="1280" max="1280" width="10.75" style="6" customWidth="1"/>
    <col min="1281" max="1531" width="9.125" style="6"/>
    <col min="1532" max="1532" width="43.75" style="6" customWidth="1"/>
    <col min="1533" max="1533" width="11.25" style="6" customWidth="1"/>
    <col min="1534" max="1535" width="17.5" style="6" customWidth="1"/>
    <col min="1536" max="1536" width="10.75" style="6" customWidth="1"/>
    <col min="1537" max="1787" width="9.125" style="6"/>
    <col min="1788" max="1788" width="43.75" style="6" customWidth="1"/>
    <col min="1789" max="1789" width="11.25" style="6" customWidth="1"/>
    <col min="1790" max="1791" width="17.5" style="6" customWidth="1"/>
    <col min="1792" max="1792" width="10.75" style="6" customWidth="1"/>
    <col min="1793" max="2043" width="9.125" style="6"/>
    <col min="2044" max="2044" width="43.75" style="6" customWidth="1"/>
    <col min="2045" max="2045" width="11.25" style="6" customWidth="1"/>
    <col min="2046" max="2047" width="17.5" style="6" customWidth="1"/>
    <col min="2048" max="2048" width="10.75" style="6" customWidth="1"/>
    <col min="2049" max="2299" width="9.125" style="6"/>
    <col min="2300" max="2300" width="43.75" style="6" customWidth="1"/>
    <col min="2301" max="2301" width="11.25" style="6" customWidth="1"/>
    <col min="2302" max="2303" width="17.5" style="6" customWidth="1"/>
    <col min="2304" max="2304" width="10.75" style="6" customWidth="1"/>
    <col min="2305" max="2555" width="9.125" style="6"/>
    <col min="2556" max="2556" width="43.75" style="6" customWidth="1"/>
    <col min="2557" max="2557" width="11.25" style="6" customWidth="1"/>
    <col min="2558" max="2559" width="17.5" style="6" customWidth="1"/>
    <col min="2560" max="2560" width="10.75" style="6" customWidth="1"/>
    <col min="2561" max="2811" width="9.125" style="6"/>
    <col min="2812" max="2812" width="43.75" style="6" customWidth="1"/>
    <col min="2813" max="2813" width="11.25" style="6" customWidth="1"/>
    <col min="2814" max="2815" width="17.5" style="6" customWidth="1"/>
    <col min="2816" max="2816" width="10.75" style="6" customWidth="1"/>
    <col min="2817" max="3067" width="9.125" style="6"/>
    <col min="3068" max="3068" width="43.75" style="6" customWidth="1"/>
    <col min="3069" max="3069" width="11.25" style="6" customWidth="1"/>
    <col min="3070" max="3071" width="17.5" style="6" customWidth="1"/>
    <col min="3072" max="3072" width="10.75" style="6" customWidth="1"/>
    <col min="3073" max="3323" width="9.125" style="6"/>
    <col min="3324" max="3324" width="43.75" style="6" customWidth="1"/>
    <col min="3325" max="3325" width="11.25" style="6" customWidth="1"/>
    <col min="3326" max="3327" width="17.5" style="6" customWidth="1"/>
    <col min="3328" max="3328" width="10.75" style="6" customWidth="1"/>
    <col min="3329" max="3579" width="9.125" style="6"/>
    <col min="3580" max="3580" width="43.75" style="6" customWidth="1"/>
    <col min="3581" max="3581" width="11.25" style="6" customWidth="1"/>
    <col min="3582" max="3583" width="17.5" style="6" customWidth="1"/>
    <col min="3584" max="3584" width="10.75" style="6" customWidth="1"/>
    <col min="3585" max="3835" width="9.125" style="6"/>
    <col min="3836" max="3836" width="43.75" style="6" customWidth="1"/>
    <col min="3837" max="3837" width="11.25" style="6" customWidth="1"/>
    <col min="3838" max="3839" width="17.5" style="6" customWidth="1"/>
    <col min="3840" max="3840" width="10.75" style="6" customWidth="1"/>
    <col min="3841" max="4091" width="9.125" style="6"/>
    <col min="4092" max="4092" width="43.75" style="6" customWidth="1"/>
    <col min="4093" max="4093" width="11.25" style="6" customWidth="1"/>
    <col min="4094" max="4095" width="17.5" style="6" customWidth="1"/>
    <col min="4096" max="4096" width="10.75" style="6" customWidth="1"/>
    <col min="4097" max="4347" width="9.125" style="6"/>
    <col min="4348" max="4348" width="43.75" style="6" customWidth="1"/>
    <col min="4349" max="4349" width="11.25" style="6" customWidth="1"/>
    <col min="4350" max="4351" width="17.5" style="6" customWidth="1"/>
    <col min="4352" max="4352" width="10.75" style="6" customWidth="1"/>
    <col min="4353" max="4603" width="9.125" style="6"/>
    <col min="4604" max="4604" width="43.75" style="6" customWidth="1"/>
    <col min="4605" max="4605" width="11.25" style="6" customWidth="1"/>
    <col min="4606" max="4607" width="17.5" style="6" customWidth="1"/>
    <col min="4608" max="4608" width="10.75" style="6" customWidth="1"/>
    <col min="4609" max="4859" width="9.125" style="6"/>
    <col min="4860" max="4860" width="43.75" style="6" customWidth="1"/>
    <col min="4861" max="4861" width="11.25" style="6" customWidth="1"/>
    <col min="4862" max="4863" width="17.5" style="6" customWidth="1"/>
    <col min="4864" max="4864" width="10.75" style="6" customWidth="1"/>
    <col min="4865" max="5115" width="9.125" style="6"/>
    <col min="5116" max="5116" width="43.75" style="6" customWidth="1"/>
    <col min="5117" max="5117" width="11.25" style="6" customWidth="1"/>
    <col min="5118" max="5119" width="17.5" style="6" customWidth="1"/>
    <col min="5120" max="5120" width="10.75" style="6" customWidth="1"/>
    <col min="5121" max="5371" width="9.125" style="6"/>
    <col min="5372" max="5372" width="43.75" style="6" customWidth="1"/>
    <col min="5373" max="5373" width="11.25" style="6" customWidth="1"/>
    <col min="5374" max="5375" width="17.5" style="6" customWidth="1"/>
    <col min="5376" max="5376" width="10.75" style="6" customWidth="1"/>
    <col min="5377" max="5627" width="9.125" style="6"/>
    <col min="5628" max="5628" width="43.75" style="6" customWidth="1"/>
    <col min="5629" max="5629" width="11.25" style="6" customWidth="1"/>
    <col min="5630" max="5631" width="17.5" style="6" customWidth="1"/>
    <col min="5632" max="5632" width="10.75" style="6" customWidth="1"/>
    <col min="5633" max="5883" width="9.125" style="6"/>
    <col min="5884" max="5884" width="43.75" style="6" customWidth="1"/>
    <col min="5885" max="5885" width="11.25" style="6" customWidth="1"/>
    <col min="5886" max="5887" width="17.5" style="6" customWidth="1"/>
    <col min="5888" max="5888" width="10.75" style="6" customWidth="1"/>
    <col min="5889" max="6139" width="9.125" style="6"/>
    <col min="6140" max="6140" width="43.75" style="6" customWidth="1"/>
    <col min="6141" max="6141" width="11.25" style="6" customWidth="1"/>
    <col min="6142" max="6143" width="17.5" style="6" customWidth="1"/>
    <col min="6144" max="6144" width="10.75" style="6" customWidth="1"/>
    <col min="6145" max="6395" width="9.125" style="6"/>
    <col min="6396" max="6396" width="43.75" style="6" customWidth="1"/>
    <col min="6397" max="6397" width="11.25" style="6" customWidth="1"/>
    <col min="6398" max="6399" width="17.5" style="6" customWidth="1"/>
    <col min="6400" max="6400" width="10.75" style="6" customWidth="1"/>
    <col min="6401" max="6651" width="9.125" style="6"/>
    <col min="6652" max="6652" width="43.75" style="6" customWidth="1"/>
    <col min="6653" max="6653" width="11.25" style="6" customWidth="1"/>
    <col min="6654" max="6655" width="17.5" style="6" customWidth="1"/>
    <col min="6656" max="6656" width="10.75" style="6" customWidth="1"/>
    <col min="6657" max="6907" width="9.125" style="6"/>
    <col min="6908" max="6908" width="43.75" style="6" customWidth="1"/>
    <col min="6909" max="6909" width="11.25" style="6" customWidth="1"/>
    <col min="6910" max="6911" width="17.5" style="6" customWidth="1"/>
    <col min="6912" max="6912" width="10.75" style="6" customWidth="1"/>
    <col min="6913" max="7163" width="9.125" style="6"/>
    <col min="7164" max="7164" width="43.75" style="6" customWidth="1"/>
    <col min="7165" max="7165" width="11.25" style="6" customWidth="1"/>
    <col min="7166" max="7167" width="17.5" style="6" customWidth="1"/>
    <col min="7168" max="7168" width="10.75" style="6" customWidth="1"/>
    <col min="7169" max="7419" width="9.125" style="6"/>
    <col min="7420" max="7420" width="43.75" style="6" customWidth="1"/>
    <col min="7421" max="7421" width="11.25" style="6" customWidth="1"/>
    <col min="7422" max="7423" width="17.5" style="6" customWidth="1"/>
    <col min="7424" max="7424" width="10.75" style="6" customWidth="1"/>
    <col min="7425" max="7675" width="9.125" style="6"/>
    <col min="7676" max="7676" width="43.75" style="6" customWidth="1"/>
    <col min="7677" max="7677" width="11.25" style="6" customWidth="1"/>
    <col min="7678" max="7679" width="17.5" style="6" customWidth="1"/>
    <col min="7680" max="7680" width="10.75" style="6" customWidth="1"/>
    <col min="7681" max="7931" width="9.125" style="6"/>
    <col min="7932" max="7932" width="43.75" style="6" customWidth="1"/>
    <col min="7933" max="7933" width="11.25" style="6" customWidth="1"/>
    <col min="7934" max="7935" width="17.5" style="6" customWidth="1"/>
    <col min="7936" max="7936" width="10.75" style="6" customWidth="1"/>
    <col min="7937" max="8187" width="9.125" style="6"/>
    <col min="8188" max="8188" width="43.75" style="6" customWidth="1"/>
    <col min="8189" max="8189" width="11.25" style="6" customWidth="1"/>
    <col min="8190" max="8191" width="17.5" style="6" customWidth="1"/>
    <col min="8192" max="8192" width="10.75" style="6" customWidth="1"/>
    <col min="8193" max="8443" width="9.125" style="6"/>
    <col min="8444" max="8444" width="43.75" style="6" customWidth="1"/>
    <col min="8445" max="8445" width="11.25" style="6" customWidth="1"/>
    <col min="8446" max="8447" width="17.5" style="6" customWidth="1"/>
    <col min="8448" max="8448" width="10.75" style="6" customWidth="1"/>
    <col min="8449" max="8699" width="9.125" style="6"/>
    <col min="8700" max="8700" width="43.75" style="6" customWidth="1"/>
    <col min="8701" max="8701" width="11.25" style="6" customWidth="1"/>
    <col min="8702" max="8703" width="17.5" style="6" customWidth="1"/>
    <col min="8704" max="8704" width="10.75" style="6" customWidth="1"/>
    <col min="8705" max="8955" width="9.125" style="6"/>
    <col min="8956" max="8956" width="43.75" style="6" customWidth="1"/>
    <col min="8957" max="8957" width="11.25" style="6" customWidth="1"/>
    <col min="8958" max="8959" width="17.5" style="6" customWidth="1"/>
    <col min="8960" max="8960" width="10.75" style="6" customWidth="1"/>
    <col min="8961" max="9211" width="9.125" style="6"/>
    <col min="9212" max="9212" width="43.75" style="6" customWidth="1"/>
    <col min="9213" max="9213" width="11.25" style="6" customWidth="1"/>
    <col min="9214" max="9215" width="17.5" style="6" customWidth="1"/>
    <col min="9216" max="9216" width="10.75" style="6" customWidth="1"/>
    <col min="9217" max="9467" width="9.125" style="6"/>
    <col min="9468" max="9468" width="43.75" style="6" customWidth="1"/>
    <col min="9469" max="9469" width="11.25" style="6" customWidth="1"/>
    <col min="9470" max="9471" width="17.5" style="6" customWidth="1"/>
    <col min="9472" max="9472" width="10.75" style="6" customWidth="1"/>
    <col min="9473" max="9723" width="9.125" style="6"/>
    <col min="9724" max="9724" width="43.75" style="6" customWidth="1"/>
    <col min="9725" max="9725" width="11.25" style="6" customWidth="1"/>
    <col min="9726" max="9727" width="17.5" style="6" customWidth="1"/>
    <col min="9728" max="9728" width="10.75" style="6" customWidth="1"/>
    <col min="9729" max="9979" width="9.125" style="6"/>
    <col min="9980" max="9980" width="43.75" style="6" customWidth="1"/>
    <col min="9981" max="9981" width="11.25" style="6" customWidth="1"/>
    <col min="9982" max="9983" width="17.5" style="6" customWidth="1"/>
    <col min="9984" max="9984" width="10.75" style="6" customWidth="1"/>
    <col min="9985" max="10235" width="9.125" style="6"/>
    <col min="10236" max="10236" width="43.75" style="6" customWidth="1"/>
    <col min="10237" max="10237" width="11.25" style="6" customWidth="1"/>
    <col min="10238" max="10239" width="17.5" style="6" customWidth="1"/>
    <col min="10240" max="10240" width="10.75" style="6" customWidth="1"/>
    <col min="10241" max="10491" width="9.125" style="6"/>
    <col min="10492" max="10492" width="43.75" style="6" customWidth="1"/>
    <col min="10493" max="10493" width="11.25" style="6" customWidth="1"/>
    <col min="10494" max="10495" width="17.5" style="6" customWidth="1"/>
    <col min="10496" max="10496" width="10.75" style="6" customWidth="1"/>
    <col min="10497" max="10747" width="9.125" style="6"/>
    <col min="10748" max="10748" width="43.75" style="6" customWidth="1"/>
    <col min="10749" max="10749" width="11.25" style="6" customWidth="1"/>
    <col min="10750" max="10751" width="17.5" style="6" customWidth="1"/>
    <col min="10752" max="10752" width="10.75" style="6" customWidth="1"/>
    <col min="10753" max="11003" width="9.125" style="6"/>
    <col min="11004" max="11004" width="43.75" style="6" customWidth="1"/>
    <col min="11005" max="11005" width="11.25" style="6" customWidth="1"/>
    <col min="11006" max="11007" width="17.5" style="6" customWidth="1"/>
    <col min="11008" max="11008" width="10.75" style="6" customWidth="1"/>
    <col min="11009" max="11259" width="9.125" style="6"/>
    <col min="11260" max="11260" width="43.75" style="6" customWidth="1"/>
    <col min="11261" max="11261" width="11.25" style="6" customWidth="1"/>
    <col min="11262" max="11263" width="17.5" style="6" customWidth="1"/>
    <col min="11264" max="11264" width="10.75" style="6" customWidth="1"/>
    <col min="11265" max="11515" width="9.125" style="6"/>
    <col min="11516" max="11516" width="43.75" style="6" customWidth="1"/>
    <col min="11517" max="11517" width="11.25" style="6" customWidth="1"/>
    <col min="11518" max="11519" width="17.5" style="6" customWidth="1"/>
    <col min="11520" max="11520" width="10.75" style="6" customWidth="1"/>
    <col min="11521" max="11771" width="9.125" style="6"/>
    <col min="11772" max="11772" width="43.75" style="6" customWidth="1"/>
    <col min="11773" max="11773" width="11.25" style="6" customWidth="1"/>
    <col min="11774" max="11775" width="17.5" style="6" customWidth="1"/>
    <col min="11776" max="11776" width="10.75" style="6" customWidth="1"/>
    <col min="11777" max="12027" width="9.125" style="6"/>
    <col min="12028" max="12028" width="43.75" style="6" customWidth="1"/>
    <col min="12029" max="12029" width="11.25" style="6" customWidth="1"/>
    <col min="12030" max="12031" width="17.5" style="6" customWidth="1"/>
    <col min="12032" max="12032" width="10.75" style="6" customWidth="1"/>
    <col min="12033" max="12283" width="9.125" style="6"/>
    <col min="12284" max="12284" width="43.75" style="6" customWidth="1"/>
    <col min="12285" max="12285" width="11.25" style="6" customWidth="1"/>
    <col min="12286" max="12287" width="17.5" style="6" customWidth="1"/>
    <col min="12288" max="12288" width="10.75" style="6" customWidth="1"/>
    <col min="12289" max="12539" width="9.125" style="6"/>
    <col min="12540" max="12540" width="43.75" style="6" customWidth="1"/>
    <col min="12541" max="12541" width="11.25" style="6" customWidth="1"/>
    <col min="12542" max="12543" width="17.5" style="6" customWidth="1"/>
    <col min="12544" max="12544" width="10.75" style="6" customWidth="1"/>
    <col min="12545" max="12795" width="9.125" style="6"/>
    <col min="12796" max="12796" width="43.75" style="6" customWidth="1"/>
    <col min="12797" max="12797" width="11.25" style="6" customWidth="1"/>
    <col min="12798" max="12799" width="17.5" style="6" customWidth="1"/>
    <col min="12800" max="12800" width="10.75" style="6" customWidth="1"/>
    <col min="12801" max="13051" width="9.125" style="6"/>
    <col min="13052" max="13052" width="43.75" style="6" customWidth="1"/>
    <col min="13053" max="13053" width="11.25" style="6" customWidth="1"/>
    <col min="13054" max="13055" width="17.5" style="6" customWidth="1"/>
    <col min="13056" max="13056" width="10.75" style="6" customWidth="1"/>
    <col min="13057" max="13307" width="9.125" style="6"/>
    <col min="13308" max="13308" width="43.75" style="6" customWidth="1"/>
    <col min="13309" max="13309" width="11.25" style="6" customWidth="1"/>
    <col min="13310" max="13311" width="17.5" style="6" customWidth="1"/>
    <col min="13312" max="13312" width="10.75" style="6" customWidth="1"/>
    <col min="13313" max="13563" width="9.125" style="6"/>
    <col min="13564" max="13564" width="43.75" style="6" customWidth="1"/>
    <col min="13565" max="13565" width="11.25" style="6" customWidth="1"/>
    <col min="13566" max="13567" width="17.5" style="6" customWidth="1"/>
    <col min="13568" max="13568" width="10.75" style="6" customWidth="1"/>
    <col min="13569" max="13819" width="9.125" style="6"/>
    <col min="13820" max="13820" width="43.75" style="6" customWidth="1"/>
    <col min="13821" max="13821" width="11.25" style="6" customWidth="1"/>
    <col min="13822" max="13823" width="17.5" style="6" customWidth="1"/>
    <col min="13824" max="13824" width="10.75" style="6" customWidth="1"/>
    <col min="13825" max="14075" width="9.125" style="6"/>
    <col min="14076" max="14076" width="43.75" style="6" customWidth="1"/>
    <col min="14077" max="14077" width="11.25" style="6" customWidth="1"/>
    <col min="14078" max="14079" width="17.5" style="6" customWidth="1"/>
    <col min="14080" max="14080" width="10.75" style="6" customWidth="1"/>
    <col min="14081" max="14331" width="9.125" style="6"/>
    <col min="14332" max="14332" width="43.75" style="6" customWidth="1"/>
    <col min="14333" max="14333" width="11.25" style="6" customWidth="1"/>
    <col min="14334" max="14335" width="17.5" style="6" customWidth="1"/>
    <col min="14336" max="14336" width="10.75" style="6" customWidth="1"/>
    <col min="14337" max="14587" width="9.125" style="6"/>
    <col min="14588" max="14588" width="43.75" style="6" customWidth="1"/>
    <col min="14589" max="14589" width="11.25" style="6" customWidth="1"/>
    <col min="14590" max="14591" width="17.5" style="6" customWidth="1"/>
    <col min="14592" max="14592" width="10.75" style="6" customWidth="1"/>
    <col min="14593" max="14843" width="9.125" style="6"/>
    <col min="14844" max="14844" width="43.75" style="6" customWidth="1"/>
    <col min="14845" max="14845" width="11.25" style="6" customWidth="1"/>
    <col min="14846" max="14847" width="17.5" style="6" customWidth="1"/>
    <col min="14848" max="14848" width="10.75" style="6" customWidth="1"/>
    <col min="14849" max="15099" width="9.125" style="6"/>
    <col min="15100" max="15100" width="43.75" style="6" customWidth="1"/>
    <col min="15101" max="15101" width="11.25" style="6" customWidth="1"/>
    <col min="15102" max="15103" width="17.5" style="6" customWidth="1"/>
    <col min="15104" max="15104" width="10.75" style="6" customWidth="1"/>
    <col min="15105" max="15355" width="9.125" style="6"/>
    <col min="15356" max="15356" width="43.75" style="6" customWidth="1"/>
    <col min="15357" max="15357" width="11.25" style="6" customWidth="1"/>
    <col min="15358" max="15359" width="17.5" style="6" customWidth="1"/>
    <col min="15360" max="15360" width="10.75" style="6" customWidth="1"/>
    <col min="15361" max="15611" width="9.125" style="6"/>
    <col min="15612" max="15612" width="43.75" style="6" customWidth="1"/>
    <col min="15613" max="15613" width="11.25" style="6" customWidth="1"/>
    <col min="15614" max="15615" width="17.5" style="6" customWidth="1"/>
    <col min="15616" max="15616" width="10.75" style="6" customWidth="1"/>
    <col min="15617" max="15867" width="9.125" style="6"/>
    <col min="15868" max="15868" width="43.75" style="6" customWidth="1"/>
    <col min="15869" max="15869" width="11.25" style="6" customWidth="1"/>
    <col min="15870" max="15871" width="17.5" style="6" customWidth="1"/>
    <col min="15872" max="15872" width="10.75" style="6" customWidth="1"/>
    <col min="15873" max="16123" width="9.125" style="6"/>
    <col min="16124" max="16124" width="43.75" style="6" customWidth="1"/>
    <col min="16125" max="16125" width="11.25" style="6" customWidth="1"/>
    <col min="16126" max="16127" width="17.5" style="6" customWidth="1"/>
    <col min="16128" max="16128" width="10.75" style="6" customWidth="1"/>
    <col min="16129" max="16384" width="9.125" style="6"/>
  </cols>
  <sheetData>
    <row r="1" spans="1:7" ht="30" customHeight="1">
      <c r="A1" s="477" t="s">
        <v>749</v>
      </c>
      <c r="B1" s="478"/>
      <c r="C1" s="478"/>
      <c r="D1" s="478"/>
    </row>
    <row r="2" spans="1:7" ht="12.75" customHeight="1">
      <c r="A2" s="483" t="s">
        <v>786</v>
      </c>
      <c r="B2" s="484"/>
      <c r="C2" s="484"/>
      <c r="D2" s="484"/>
    </row>
    <row r="3" spans="1:7" s="8" customFormat="1" ht="22.5" customHeight="1" thickBot="1">
      <c r="A3" s="17" t="str">
        <f>资产负债表!A3</f>
        <v>编制单位：ABC公司</v>
      </c>
      <c r="B3" s="488"/>
      <c r="C3" s="488"/>
      <c r="D3" s="18" t="s">
        <v>255</v>
      </c>
      <c r="E3" s="93"/>
      <c r="F3" s="93"/>
      <c r="G3" s="93"/>
    </row>
    <row r="4" spans="1:7" s="16" customFormat="1" ht="16.5" customHeight="1">
      <c r="A4" s="419" t="s">
        <v>303</v>
      </c>
      <c r="B4" s="420" t="s">
        <v>128</v>
      </c>
      <c r="C4" s="421" t="s">
        <v>304</v>
      </c>
      <c r="D4" s="422" t="s">
        <v>305</v>
      </c>
      <c r="E4" s="95"/>
      <c r="F4" s="89"/>
      <c r="G4" s="89"/>
    </row>
    <row r="5" spans="1:7" ht="16.5" customHeight="1">
      <c r="A5" s="411" t="s">
        <v>306</v>
      </c>
      <c r="B5" s="22"/>
      <c r="C5" s="45">
        <f>SUM(C6:C9)</f>
        <v>0</v>
      </c>
      <c r="D5" s="423">
        <f>SUM(D6:D9)</f>
        <v>0</v>
      </c>
    </row>
    <row r="6" spans="1:7" ht="16.5" customHeight="1">
      <c r="A6" s="412" t="s">
        <v>307</v>
      </c>
      <c r="B6" s="22"/>
      <c r="C6" s="51">
        <f>'TB-本期'!AC127</f>
        <v>0</v>
      </c>
      <c r="D6" s="424">
        <f>'TB-上期'!AC127</f>
        <v>0</v>
      </c>
    </row>
    <row r="7" spans="1:7" ht="16.5" hidden="1" customHeight="1">
      <c r="A7" s="412" t="s">
        <v>308</v>
      </c>
      <c r="B7" s="22"/>
      <c r="C7" s="51">
        <f>'TB-本期'!AC128</f>
        <v>0</v>
      </c>
      <c r="D7" s="424">
        <f>'TB-上期'!AC128</f>
        <v>0</v>
      </c>
    </row>
    <row r="8" spans="1:7" ht="16.5" hidden="1" customHeight="1">
      <c r="A8" s="412" t="s">
        <v>309</v>
      </c>
      <c r="B8" s="22"/>
      <c r="C8" s="51">
        <f>'TB-本期'!AC129</f>
        <v>0</v>
      </c>
      <c r="D8" s="424">
        <f>'TB-上期'!AC129</f>
        <v>0</v>
      </c>
    </row>
    <row r="9" spans="1:7" ht="16.5" hidden="1" customHeight="1">
      <c r="A9" s="412" t="s">
        <v>310</v>
      </c>
      <c r="B9" s="22"/>
      <c r="C9" s="51">
        <f>'TB-本期'!AC130</f>
        <v>0</v>
      </c>
      <c r="D9" s="424">
        <f>'TB-上期'!AC130</f>
        <v>0</v>
      </c>
    </row>
    <row r="10" spans="1:7" ht="16.5" customHeight="1">
      <c r="A10" s="411" t="s">
        <v>311</v>
      </c>
      <c r="B10" s="22"/>
      <c r="C10" s="45">
        <f>SUM(C11:C25)-SUM(C24:C25)</f>
        <v>0</v>
      </c>
      <c r="D10" s="423">
        <f>SUM(D11:D25)-SUM(D24:D25)</f>
        <v>0</v>
      </c>
    </row>
    <row r="11" spans="1:7" ht="16.5" customHeight="1">
      <c r="A11" s="412" t="s">
        <v>312</v>
      </c>
      <c r="B11" s="22"/>
      <c r="C11" s="51">
        <f>'TB-本期'!AC132</f>
        <v>0</v>
      </c>
      <c r="D11" s="424">
        <f>'TB-上期'!AC132</f>
        <v>0</v>
      </c>
    </row>
    <row r="12" spans="1:7" ht="16.5" hidden="1" customHeight="1">
      <c r="A12" s="412" t="s">
        <v>313</v>
      </c>
      <c r="B12" s="22"/>
      <c r="C12" s="51">
        <f>'TB-本期'!AC133</f>
        <v>0</v>
      </c>
      <c r="D12" s="424">
        <f>'TB-上期'!AC133</f>
        <v>0</v>
      </c>
    </row>
    <row r="13" spans="1:7" ht="16.5" hidden="1" customHeight="1">
      <c r="A13" s="412" t="s">
        <v>314</v>
      </c>
      <c r="B13" s="22"/>
      <c r="C13" s="51">
        <f>'TB-本期'!AC134</f>
        <v>0</v>
      </c>
      <c r="D13" s="424">
        <f>'TB-上期'!AC134</f>
        <v>0</v>
      </c>
    </row>
    <row r="14" spans="1:7" ht="16.5" hidden="1" customHeight="1">
      <c r="A14" s="412" t="s">
        <v>315</v>
      </c>
      <c r="B14" s="22"/>
      <c r="C14" s="51">
        <f>'TB-本期'!AC135</f>
        <v>0</v>
      </c>
      <c r="D14" s="424">
        <f>'TB-上期'!AC135</f>
        <v>0</v>
      </c>
    </row>
    <row r="15" spans="1:7" ht="16.5" hidden="1" customHeight="1">
      <c r="A15" s="412" t="s">
        <v>316</v>
      </c>
      <c r="B15" s="22"/>
      <c r="C15" s="51">
        <f>'TB-本期'!AC136</f>
        <v>0</v>
      </c>
      <c r="D15" s="424">
        <f>'TB-上期'!AC136</f>
        <v>0</v>
      </c>
    </row>
    <row r="16" spans="1:7" ht="16.5" hidden="1" customHeight="1">
      <c r="A16" s="412" t="s">
        <v>317</v>
      </c>
      <c r="B16" s="22"/>
      <c r="C16" s="51">
        <f>'TB-本期'!AC137</f>
        <v>0</v>
      </c>
      <c r="D16" s="424">
        <f>'TB-上期'!AC137</f>
        <v>0</v>
      </c>
    </row>
    <row r="17" spans="1:4" ht="16.5" hidden="1" customHeight="1">
      <c r="A17" s="412" t="s">
        <v>318</v>
      </c>
      <c r="B17" s="22"/>
      <c r="C17" s="51">
        <f>'TB-本期'!AC138</f>
        <v>0</v>
      </c>
      <c r="D17" s="424">
        <f>'TB-上期'!AC138</f>
        <v>0</v>
      </c>
    </row>
    <row r="18" spans="1:4" ht="16.5" hidden="1" customHeight="1">
      <c r="A18" s="412" t="s">
        <v>319</v>
      </c>
      <c r="B18" s="22"/>
      <c r="C18" s="51">
        <f>'TB-本期'!AC139</f>
        <v>0</v>
      </c>
      <c r="D18" s="424">
        <f>'TB-上期'!AC139</f>
        <v>0</v>
      </c>
    </row>
    <row r="19" spans="1:4" ht="16.5" customHeight="1">
      <c r="A19" s="412" t="s">
        <v>320</v>
      </c>
      <c r="B19" s="22"/>
      <c r="C19" s="51">
        <f>'TB-本期'!AC140</f>
        <v>0</v>
      </c>
      <c r="D19" s="424">
        <f>'TB-上期'!AC140</f>
        <v>0</v>
      </c>
    </row>
    <row r="20" spans="1:4" ht="16.5" customHeight="1">
      <c r="A20" s="412" t="s">
        <v>321</v>
      </c>
      <c r="B20" s="22"/>
      <c r="C20" s="51">
        <f>'TB-本期'!AC141</f>
        <v>0</v>
      </c>
      <c r="D20" s="424">
        <f>'TB-上期'!AC141</f>
        <v>0</v>
      </c>
    </row>
    <row r="21" spans="1:4" ht="16.5" customHeight="1">
      <c r="A21" s="412" t="s">
        <v>322</v>
      </c>
      <c r="B21" s="22"/>
      <c r="C21" s="51">
        <f>'TB-本期'!AC142</f>
        <v>0</v>
      </c>
      <c r="D21" s="424">
        <f>'TB-上期'!AC142</f>
        <v>0</v>
      </c>
    </row>
    <row r="22" spans="1:4" ht="16.5" customHeight="1">
      <c r="A22" s="412" t="s">
        <v>323</v>
      </c>
      <c r="B22" s="22"/>
      <c r="C22" s="51">
        <f>'TB-本期'!AC143</f>
        <v>0</v>
      </c>
      <c r="D22" s="424">
        <f>'TB-上期'!AC143</f>
        <v>0</v>
      </c>
    </row>
    <row r="23" spans="1:4" ht="16.5" customHeight="1">
      <c r="A23" s="412" t="s">
        <v>324</v>
      </c>
      <c r="B23" s="22"/>
      <c r="C23" s="51">
        <f>'TB-本期'!AC144</f>
        <v>0</v>
      </c>
      <c r="D23" s="424">
        <f>'TB-上期'!AC144</f>
        <v>0</v>
      </c>
    </row>
    <row r="24" spans="1:4" ht="16.5" customHeight="1">
      <c r="A24" s="412" t="s">
        <v>325</v>
      </c>
      <c r="B24" s="22"/>
      <c r="C24" s="51">
        <f>'TB-本期'!AC145</f>
        <v>0</v>
      </c>
      <c r="D24" s="424">
        <f>'TB-上期'!AC145</f>
        <v>0</v>
      </c>
    </row>
    <row r="25" spans="1:4" ht="16.5" customHeight="1">
      <c r="A25" s="412" t="s">
        <v>326</v>
      </c>
      <c r="B25" s="22"/>
      <c r="C25" s="51">
        <f>'TB-本期'!AC146</f>
        <v>0</v>
      </c>
      <c r="D25" s="424">
        <f>'TB-上期'!AC146</f>
        <v>0</v>
      </c>
    </row>
    <row r="26" spans="1:4" ht="16.5" customHeight="1">
      <c r="A26" s="412" t="s">
        <v>327</v>
      </c>
      <c r="B26" s="22"/>
      <c r="C26" s="51">
        <f>'TB-本期'!AC147</f>
        <v>0</v>
      </c>
      <c r="D26" s="424">
        <f>'TB-上期'!AC147</f>
        <v>0</v>
      </c>
    </row>
    <row r="27" spans="1:4" ht="16.5" customHeight="1">
      <c r="A27" s="412" t="s">
        <v>328</v>
      </c>
      <c r="B27" s="22"/>
      <c r="C27" s="51">
        <f>'TB-本期'!AC148</f>
        <v>0</v>
      </c>
      <c r="D27" s="424">
        <f>'TB-上期'!AC148</f>
        <v>0</v>
      </c>
    </row>
    <row r="28" spans="1:4" ht="16.5" customHeight="1">
      <c r="A28" s="412" t="s">
        <v>329</v>
      </c>
      <c r="B28" s="22"/>
      <c r="C28" s="51">
        <f>'TB-本期'!AC149</f>
        <v>0</v>
      </c>
      <c r="D28" s="424">
        <f>'TB-上期'!AC149</f>
        <v>0</v>
      </c>
    </row>
    <row r="29" spans="1:4" ht="16.5" customHeight="1">
      <c r="A29" s="412" t="s">
        <v>330</v>
      </c>
      <c r="B29" s="22"/>
      <c r="C29" s="51">
        <f>'TB-本期'!AC150</f>
        <v>0</v>
      </c>
      <c r="D29" s="424">
        <f>'TB-上期'!AC150</f>
        <v>0</v>
      </c>
    </row>
    <row r="30" spans="1:4" ht="16.5" customHeight="1">
      <c r="A30" s="412" t="s">
        <v>894</v>
      </c>
      <c r="B30" s="22"/>
      <c r="C30" s="51">
        <f>'TB-本期'!AC151</f>
        <v>0</v>
      </c>
      <c r="D30" s="424">
        <f>'TB-上期'!AC151</f>
        <v>0</v>
      </c>
    </row>
    <row r="31" spans="1:4" ht="16.5" customHeight="1">
      <c r="A31" s="412" t="s">
        <v>331</v>
      </c>
      <c r="B31" s="22"/>
      <c r="C31" s="51">
        <f>'TB-本期'!AC152</f>
        <v>0</v>
      </c>
      <c r="D31" s="424">
        <f>'TB-上期'!AC152</f>
        <v>0</v>
      </c>
    </row>
    <row r="32" spans="1:4" ht="16.5" customHeight="1">
      <c r="A32" s="412" t="s">
        <v>895</v>
      </c>
      <c r="B32" s="22"/>
      <c r="C32" s="51">
        <f>'TB-本期'!AC153</f>
        <v>0</v>
      </c>
      <c r="D32" s="424">
        <f>'TB-上期'!AC153</f>
        <v>0</v>
      </c>
    </row>
    <row r="33" spans="1:4" ht="16.5" customHeight="1">
      <c r="A33" s="412" t="s">
        <v>896</v>
      </c>
      <c r="B33" s="22"/>
      <c r="C33" s="51">
        <f>'TB-本期'!AC154</f>
        <v>0</v>
      </c>
      <c r="D33" s="424">
        <f>'TB-上期'!AC154</f>
        <v>0</v>
      </c>
    </row>
    <row r="34" spans="1:4" ht="16.5" customHeight="1">
      <c r="A34" s="412" t="s">
        <v>332</v>
      </c>
      <c r="B34" s="22"/>
      <c r="C34" s="51">
        <f>'TB-本期'!AC155</f>
        <v>0</v>
      </c>
      <c r="D34" s="424">
        <f>'TB-上期'!AC155</f>
        <v>0</v>
      </c>
    </row>
    <row r="35" spans="1:4" ht="16.5" customHeight="1">
      <c r="A35" s="411" t="s">
        <v>333</v>
      </c>
      <c r="B35" s="22"/>
      <c r="C35" s="45">
        <f>C5-C10+SUM(C26:C34)-C28</f>
        <v>0</v>
      </c>
      <c r="D35" s="423">
        <f>D5-D10+SUM(D26:D34)-D28</f>
        <v>0</v>
      </c>
    </row>
    <row r="36" spans="1:4" ht="16.5" customHeight="1">
      <c r="A36" s="412" t="s">
        <v>334</v>
      </c>
      <c r="B36" s="22"/>
      <c r="C36" s="51">
        <f>'TB-本期'!AC157</f>
        <v>0</v>
      </c>
      <c r="D36" s="424">
        <f>'TB-上期'!AC157</f>
        <v>0</v>
      </c>
    </row>
    <row r="37" spans="1:4" ht="16.5" customHeight="1">
      <c r="A37" s="412" t="s">
        <v>335</v>
      </c>
      <c r="B37" s="22"/>
      <c r="C37" s="51">
        <f>'TB-本期'!AC158</f>
        <v>0</v>
      </c>
      <c r="D37" s="424">
        <f>'TB-上期'!AC158</f>
        <v>0</v>
      </c>
    </row>
    <row r="38" spans="1:4" ht="16.5" customHeight="1">
      <c r="A38" s="411" t="s">
        <v>336</v>
      </c>
      <c r="B38" s="22"/>
      <c r="C38" s="45">
        <f>C35+C36-C37</f>
        <v>0</v>
      </c>
      <c r="D38" s="423">
        <f>D35+D36-D37</f>
        <v>0</v>
      </c>
    </row>
    <row r="39" spans="1:4" ht="16.5" customHeight="1">
      <c r="A39" s="412" t="s">
        <v>337</v>
      </c>
      <c r="B39" s="22"/>
      <c r="C39" s="51">
        <f>'TB-本期'!AC160</f>
        <v>0</v>
      </c>
      <c r="D39" s="424">
        <f>'TB-上期'!AC160</f>
        <v>0</v>
      </c>
    </row>
    <row r="40" spans="1:4" ht="16.5" customHeight="1">
      <c r="A40" s="411" t="s">
        <v>338</v>
      </c>
      <c r="B40" s="22"/>
      <c r="C40" s="46">
        <f>C38-C39</f>
        <v>0</v>
      </c>
      <c r="D40" s="425">
        <f>D38-D39</f>
        <v>0</v>
      </c>
    </row>
    <row r="41" spans="1:4" ht="16.5" customHeight="1">
      <c r="A41" s="412" t="s">
        <v>339</v>
      </c>
      <c r="B41" s="22"/>
      <c r="C41" s="47"/>
      <c r="D41" s="426"/>
    </row>
    <row r="42" spans="1:4" ht="16.5" customHeight="1">
      <c r="A42" s="412" t="s">
        <v>340</v>
      </c>
      <c r="B42" s="22"/>
      <c r="C42" s="47">
        <f>C40-C43</f>
        <v>0</v>
      </c>
      <c r="D42" s="426">
        <f>D40-D43</f>
        <v>0</v>
      </c>
    </row>
    <row r="43" spans="1:4" ht="16.5" customHeight="1">
      <c r="A43" s="412" t="s">
        <v>341</v>
      </c>
      <c r="B43" s="22"/>
      <c r="C43" s="47"/>
      <c r="D43" s="426"/>
    </row>
    <row r="44" spans="1:4" ht="16.5" customHeight="1">
      <c r="A44" s="412" t="s">
        <v>342</v>
      </c>
      <c r="B44" s="22"/>
      <c r="C44" s="47"/>
      <c r="D44" s="426"/>
    </row>
    <row r="45" spans="1:4" ht="16.5" customHeight="1">
      <c r="A45" s="412" t="s">
        <v>343</v>
      </c>
      <c r="B45" s="22"/>
      <c r="C45" s="48">
        <f>'TB-本期'!AC167</f>
        <v>0</v>
      </c>
      <c r="D45" s="427">
        <f>'TB-上期'!AC167</f>
        <v>0</v>
      </c>
    </row>
    <row r="46" spans="1:4" ht="16.5" customHeight="1">
      <c r="A46" s="412" t="s">
        <v>344</v>
      </c>
      <c r="B46" s="22"/>
      <c r="C46" s="47">
        <f>C40-C45</f>
        <v>0</v>
      </c>
      <c r="D46" s="426">
        <f>D40-D45</f>
        <v>0</v>
      </c>
    </row>
    <row r="47" spans="1:4" ht="16.5" customHeight="1">
      <c r="A47" s="411" t="s">
        <v>345</v>
      </c>
      <c r="B47" s="22"/>
      <c r="C47" s="47">
        <f>C48+C59</f>
        <v>0</v>
      </c>
      <c r="D47" s="426">
        <f>D48+D59</f>
        <v>0</v>
      </c>
    </row>
    <row r="48" spans="1:4" ht="16.5" hidden="1" customHeight="1">
      <c r="A48" s="412" t="s">
        <v>346</v>
      </c>
      <c r="B48" s="22"/>
      <c r="C48" s="47">
        <f>C49+C52</f>
        <v>0</v>
      </c>
      <c r="D48" s="426">
        <f>D49+D52</f>
        <v>0</v>
      </c>
    </row>
    <row r="49" spans="1:4" ht="16.5" hidden="1" customHeight="1">
      <c r="A49" s="413" t="s">
        <v>347</v>
      </c>
      <c r="B49" s="22"/>
      <c r="C49" s="47">
        <f>C50+C51</f>
        <v>0</v>
      </c>
      <c r="D49" s="426">
        <f>D50+D51</f>
        <v>0</v>
      </c>
    </row>
    <row r="50" spans="1:4" ht="16.5" hidden="1" customHeight="1">
      <c r="A50" s="412" t="s">
        <v>348</v>
      </c>
      <c r="B50" s="22"/>
      <c r="C50" s="47"/>
      <c r="D50" s="426"/>
    </row>
    <row r="51" spans="1:4" ht="16.5" hidden="1" customHeight="1">
      <c r="A51" s="412" t="s">
        <v>349</v>
      </c>
      <c r="B51" s="22"/>
      <c r="C51" s="47"/>
      <c r="D51" s="426"/>
    </row>
    <row r="52" spans="1:4" ht="16.5" hidden="1" customHeight="1">
      <c r="A52" s="413" t="s">
        <v>350</v>
      </c>
      <c r="B52" s="22"/>
      <c r="C52" s="47">
        <f>SUM(C53:C58)</f>
        <v>0</v>
      </c>
      <c r="D52" s="426">
        <f>SUM(D53:D58)</f>
        <v>0</v>
      </c>
    </row>
    <row r="53" spans="1:4" ht="16.5" hidden="1" customHeight="1">
      <c r="A53" s="412" t="s">
        <v>351</v>
      </c>
      <c r="B53" s="22"/>
      <c r="C53" s="47"/>
      <c r="D53" s="426"/>
    </row>
    <row r="54" spans="1:4" ht="16.5" hidden="1" customHeight="1">
      <c r="A54" s="412" t="s">
        <v>352</v>
      </c>
      <c r="B54" s="22"/>
      <c r="C54" s="47"/>
      <c r="D54" s="426"/>
    </row>
    <row r="55" spans="1:4" ht="16.5" hidden="1" customHeight="1">
      <c r="A55" s="412" t="s">
        <v>353</v>
      </c>
      <c r="B55" s="22"/>
      <c r="C55" s="47"/>
      <c r="D55" s="426"/>
    </row>
    <row r="56" spans="1:4" ht="16.5" hidden="1" customHeight="1">
      <c r="A56" s="412" t="s">
        <v>354</v>
      </c>
      <c r="B56" s="22"/>
      <c r="C56" s="47"/>
      <c r="D56" s="426"/>
    </row>
    <row r="57" spans="1:4" ht="16.5" hidden="1" customHeight="1">
      <c r="A57" s="412" t="s">
        <v>355</v>
      </c>
      <c r="B57" s="22"/>
      <c r="C57" s="47"/>
      <c r="D57" s="426"/>
    </row>
    <row r="58" spans="1:4" ht="16.5" hidden="1" customHeight="1">
      <c r="A58" s="412" t="s">
        <v>356</v>
      </c>
      <c r="B58" s="22"/>
      <c r="C58" s="47"/>
      <c r="D58" s="426"/>
    </row>
    <row r="59" spans="1:4" ht="16.5" hidden="1" customHeight="1">
      <c r="A59" s="412" t="s">
        <v>357</v>
      </c>
      <c r="B59" s="22"/>
      <c r="C59" s="47"/>
      <c r="D59" s="426"/>
    </row>
    <row r="60" spans="1:4" ht="16.5" customHeight="1" thickBot="1">
      <c r="A60" s="428" t="s">
        <v>358</v>
      </c>
      <c r="B60" s="429"/>
      <c r="C60" s="430">
        <f>C40+C47</f>
        <v>0</v>
      </c>
      <c r="D60" s="431">
        <f>D40+D47</f>
        <v>0</v>
      </c>
    </row>
    <row r="61" spans="1:4" ht="16.5" hidden="1" customHeight="1">
      <c r="A61" s="416" t="s">
        <v>359</v>
      </c>
      <c r="B61" s="417"/>
      <c r="C61" s="418">
        <f>C46+C48</f>
        <v>0</v>
      </c>
      <c r="D61" s="418">
        <f>D46+D48</f>
        <v>0</v>
      </c>
    </row>
    <row r="62" spans="1:4" ht="16.5" hidden="1" customHeight="1">
      <c r="A62" s="20" t="s">
        <v>360</v>
      </c>
      <c r="B62" s="22"/>
      <c r="C62" s="47">
        <f>C45+C59</f>
        <v>0</v>
      </c>
      <c r="D62" s="47">
        <f>D45+D59</f>
        <v>0</v>
      </c>
    </row>
    <row r="63" spans="1:4" ht="16.5" hidden="1" customHeight="1">
      <c r="A63" s="19" t="s">
        <v>361</v>
      </c>
      <c r="B63" s="22"/>
      <c r="C63" s="47"/>
      <c r="D63" s="47"/>
    </row>
    <row r="64" spans="1:4" ht="16.5" hidden="1" customHeight="1">
      <c r="A64" s="20" t="s">
        <v>362</v>
      </c>
      <c r="B64" s="22"/>
      <c r="C64" s="48"/>
      <c r="D64" s="48"/>
    </row>
    <row r="65" spans="1:7" ht="16.5" hidden="1" customHeight="1">
      <c r="A65" s="20" t="s">
        <v>363</v>
      </c>
      <c r="B65" s="22"/>
      <c r="C65" s="48"/>
      <c r="D65" s="48"/>
    </row>
    <row r="66" spans="1:7" ht="16.5" hidden="1" customHeight="1">
      <c r="A66" s="485" t="s">
        <v>364</v>
      </c>
      <c r="B66" s="486"/>
      <c r="C66" s="486"/>
      <c r="D66" s="486"/>
    </row>
    <row r="67" spans="1:7" ht="16.5" hidden="1" customHeight="1">
      <c r="A67" s="485" t="s">
        <v>365</v>
      </c>
      <c r="B67" s="485"/>
      <c r="C67" s="485"/>
      <c r="D67" s="485"/>
    </row>
    <row r="68" spans="1:7" s="12" customFormat="1" ht="22.5" customHeight="1">
      <c r="A68" s="487" t="s">
        <v>366</v>
      </c>
      <c r="B68" s="487"/>
      <c r="C68" s="487"/>
      <c r="D68" s="487"/>
      <c r="E68" s="93"/>
      <c r="F68" s="91"/>
      <c r="G68" s="91"/>
    </row>
    <row r="69" spans="1:7" ht="17.25" customHeight="1">
      <c r="A69" s="23" t="s">
        <v>367</v>
      </c>
      <c r="B69" s="24"/>
      <c r="C69" s="24"/>
      <c r="D69" s="25"/>
    </row>
    <row r="70" spans="1:7" ht="32.25" customHeight="1">
      <c r="A70" s="482" t="s">
        <v>368</v>
      </c>
      <c r="B70" s="482"/>
      <c r="C70" s="482"/>
      <c r="D70" s="482"/>
    </row>
    <row r="71" spans="1:7" ht="33" customHeight="1">
      <c r="A71" s="482" t="s">
        <v>369</v>
      </c>
      <c r="B71" s="482"/>
      <c r="C71" s="482"/>
      <c r="D71" s="482"/>
    </row>
    <row r="72" spans="1:7">
      <c r="D72" s="16"/>
    </row>
    <row r="73" spans="1:7">
      <c r="D73" s="16"/>
    </row>
    <row r="74" spans="1:7">
      <c r="D74" s="16"/>
    </row>
    <row r="75" spans="1:7">
      <c r="D75" s="16"/>
    </row>
    <row r="76" spans="1:7">
      <c r="D76" s="16"/>
    </row>
    <row r="77" spans="1:7">
      <c r="D77" s="16"/>
    </row>
    <row r="78" spans="1:7">
      <c r="D78" s="16"/>
    </row>
    <row r="79" spans="1:7">
      <c r="D79" s="16"/>
    </row>
    <row r="81" spans="4:4">
      <c r="D81" s="16"/>
    </row>
  </sheetData>
  <sheetProtection formatColumns="0" formatRows="0"/>
  <mergeCells count="8">
    <mergeCell ref="A71:D71"/>
    <mergeCell ref="A1:D1"/>
    <mergeCell ref="A2:D2"/>
    <mergeCell ref="A66:D66"/>
    <mergeCell ref="A67:D67"/>
    <mergeCell ref="A68:D68"/>
    <mergeCell ref="A70:D70"/>
    <mergeCell ref="B3:C3"/>
  </mergeCells>
  <phoneticPr fontId="1" type="noConversion"/>
  <printOptions horizontalCentered="1"/>
  <pageMargins left="0.7" right="0.7" top="0.75" bottom="0.75" header="0.3" footer="0.3"/>
  <pageSetup paperSize="9" scale="99" firstPageNumber="5" orientation="portrait" useFirstPageNumber="1" r:id="rId1"/>
  <headerFooter>
    <oddFooter>&amp;C5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67"/>
  <sheetViews>
    <sheetView view="pageBreakPreview" topLeftCell="A34" zoomScaleNormal="100" zoomScaleSheetLayoutView="100" workbookViewId="0">
      <selection activeCell="C6" sqref="C6"/>
    </sheetView>
  </sheetViews>
  <sheetFormatPr defaultRowHeight="15.95" customHeight="1"/>
  <cols>
    <col min="1" max="1" width="50" style="28" customWidth="1"/>
    <col min="2" max="2" width="8.75" style="40" hidden="1" customWidth="1"/>
    <col min="3" max="3" width="17.5" style="40" customWidth="1"/>
    <col min="4" max="4" width="17.5" style="28" customWidth="1"/>
    <col min="5" max="5" width="19.375" style="28" customWidth="1"/>
    <col min="6" max="16384" width="9" style="28"/>
  </cols>
  <sheetData>
    <row r="1" spans="1:5" ht="19.5" customHeight="1">
      <c r="A1" s="489" t="s">
        <v>748</v>
      </c>
      <c r="B1" s="490"/>
      <c r="C1" s="490"/>
      <c r="D1" s="490"/>
      <c r="E1" s="27"/>
    </row>
    <row r="2" spans="1:5" ht="15" customHeight="1">
      <c r="A2" s="479" t="str">
        <f>利润表!A2</f>
        <v>2019年度</v>
      </c>
      <c r="B2" s="479"/>
      <c r="C2" s="479"/>
      <c r="D2" s="479"/>
      <c r="E2" s="27"/>
    </row>
    <row r="3" spans="1:5" s="27" customFormat="1" ht="15" customHeight="1" thickBot="1">
      <c r="A3" s="29" t="str">
        <f>资产负债表!A3</f>
        <v>编制单位：ABC公司</v>
      </c>
      <c r="B3" s="491">
        <f>利润表!B3</f>
        <v>0</v>
      </c>
      <c r="C3" s="491"/>
      <c r="D3" s="30" t="s">
        <v>255</v>
      </c>
    </row>
    <row r="4" spans="1:5" ht="15" customHeight="1">
      <c r="A4" s="432" t="s">
        <v>370</v>
      </c>
      <c r="B4" s="433" t="s">
        <v>128</v>
      </c>
      <c r="C4" s="421" t="s">
        <v>304</v>
      </c>
      <c r="D4" s="422" t="s">
        <v>305</v>
      </c>
      <c r="E4" s="27"/>
    </row>
    <row r="5" spans="1:5" ht="15" customHeight="1">
      <c r="A5" s="434" t="s">
        <v>371</v>
      </c>
      <c r="B5" s="31"/>
      <c r="C5" s="32"/>
      <c r="D5" s="435"/>
      <c r="E5" s="27"/>
    </row>
    <row r="6" spans="1:5" ht="15" customHeight="1">
      <c r="A6" s="436" t="s">
        <v>372</v>
      </c>
      <c r="B6" s="31"/>
      <c r="C6" s="11">
        <f>'TB-本期'!$AC194</f>
        <v>0</v>
      </c>
      <c r="D6" s="399"/>
      <c r="E6" s="27"/>
    </row>
    <row r="7" spans="1:5" s="36" customFormat="1" ht="15" hidden="1" customHeight="1">
      <c r="A7" s="437" t="s">
        <v>373</v>
      </c>
      <c r="B7" s="33"/>
      <c r="C7" s="34"/>
      <c r="D7" s="438"/>
      <c r="E7" s="35"/>
    </row>
    <row r="8" spans="1:5" s="36" customFormat="1" ht="15" hidden="1" customHeight="1">
      <c r="A8" s="437" t="s">
        <v>374</v>
      </c>
      <c r="B8" s="33"/>
      <c r="C8" s="34"/>
      <c r="D8" s="438"/>
      <c r="E8" s="35"/>
    </row>
    <row r="9" spans="1:5" s="36" customFormat="1" ht="15" hidden="1" customHeight="1">
      <c r="A9" s="437" t="s">
        <v>375</v>
      </c>
      <c r="B9" s="33"/>
      <c r="C9" s="34"/>
      <c r="D9" s="438"/>
      <c r="E9" s="35"/>
    </row>
    <row r="10" spans="1:5" s="36" customFormat="1" ht="15" hidden="1" customHeight="1">
      <c r="A10" s="437" t="s">
        <v>376</v>
      </c>
      <c r="B10" s="33"/>
      <c r="C10" s="34"/>
      <c r="D10" s="438"/>
      <c r="E10" s="35"/>
    </row>
    <row r="11" spans="1:5" s="36" customFormat="1" ht="15" hidden="1" customHeight="1">
      <c r="A11" s="437" t="s">
        <v>377</v>
      </c>
      <c r="B11" s="33"/>
      <c r="C11" s="34"/>
      <c r="D11" s="438"/>
      <c r="E11" s="35"/>
    </row>
    <row r="12" spans="1:5" s="36" customFormat="1" ht="15" hidden="1" customHeight="1">
      <c r="A12" s="437" t="s">
        <v>378</v>
      </c>
      <c r="B12" s="33"/>
      <c r="C12" s="34"/>
      <c r="D12" s="438"/>
      <c r="E12" s="35"/>
    </row>
    <row r="13" spans="1:5" s="36" customFormat="1" ht="15" hidden="1" customHeight="1">
      <c r="A13" s="437" t="s">
        <v>379</v>
      </c>
      <c r="B13" s="33"/>
      <c r="C13" s="34"/>
      <c r="D13" s="438"/>
      <c r="E13" s="35"/>
    </row>
    <row r="14" spans="1:5" s="36" customFormat="1" ht="15" hidden="1" customHeight="1">
      <c r="A14" s="437" t="s">
        <v>380</v>
      </c>
      <c r="B14" s="33"/>
      <c r="C14" s="34"/>
      <c r="D14" s="438"/>
      <c r="E14" s="35"/>
    </row>
    <row r="15" spans="1:5" s="36" customFormat="1" ht="15" hidden="1" customHeight="1">
      <c r="A15" s="437" t="s">
        <v>381</v>
      </c>
      <c r="B15" s="33"/>
      <c r="C15" s="34"/>
      <c r="D15" s="438"/>
      <c r="E15" s="35"/>
    </row>
    <row r="16" spans="1:5" s="36" customFormat="1" ht="15" hidden="1" customHeight="1">
      <c r="A16" s="437" t="s">
        <v>382</v>
      </c>
      <c r="B16" s="33"/>
      <c r="C16" s="34"/>
      <c r="D16" s="438"/>
      <c r="E16" s="35"/>
    </row>
    <row r="17" spans="1:5" ht="15" customHeight="1">
      <c r="A17" s="436" t="s">
        <v>383</v>
      </c>
      <c r="B17" s="31"/>
      <c r="C17" s="11">
        <f>'TB-本期'!$AC195</f>
        <v>0</v>
      </c>
      <c r="D17" s="399"/>
      <c r="E17" s="27"/>
    </row>
    <row r="18" spans="1:5" ht="15" customHeight="1">
      <c r="A18" s="436" t="s">
        <v>384</v>
      </c>
      <c r="B18" s="31"/>
      <c r="C18" s="11">
        <f>'TB-本期'!$AC196</f>
        <v>0</v>
      </c>
      <c r="D18" s="399"/>
      <c r="E18" s="27"/>
    </row>
    <row r="19" spans="1:5" ht="15" customHeight="1">
      <c r="A19" s="439" t="s">
        <v>385</v>
      </c>
      <c r="B19" s="31"/>
      <c r="C19" s="37">
        <f>SUM(C6:C18)</f>
        <v>0</v>
      </c>
      <c r="D19" s="440">
        <f>SUM(D6:D18)</f>
        <v>0</v>
      </c>
      <c r="E19" s="27"/>
    </row>
    <row r="20" spans="1:5" ht="15" customHeight="1">
      <c r="A20" s="436" t="s">
        <v>386</v>
      </c>
      <c r="B20" s="31"/>
      <c r="C20" s="11">
        <f>'TB-本期'!$AC198</f>
        <v>0</v>
      </c>
      <c r="D20" s="399"/>
      <c r="E20" s="27"/>
    </row>
    <row r="21" spans="1:5" s="36" customFormat="1" ht="15" hidden="1" customHeight="1">
      <c r="A21" s="437" t="s">
        <v>387</v>
      </c>
      <c r="B21" s="33"/>
      <c r="C21" s="34"/>
      <c r="D21" s="399"/>
      <c r="E21" s="27"/>
    </row>
    <row r="22" spans="1:5" s="36" customFormat="1" ht="15" hidden="1" customHeight="1">
      <c r="A22" s="437" t="s">
        <v>388</v>
      </c>
      <c r="B22" s="33"/>
      <c r="C22" s="34"/>
      <c r="D22" s="399"/>
      <c r="E22" s="27"/>
    </row>
    <row r="23" spans="1:5" s="36" customFormat="1" ht="15" hidden="1" customHeight="1">
      <c r="A23" s="437" t="s">
        <v>389</v>
      </c>
      <c r="B23" s="33"/>
      <c r="C23" s="34"/>
      <c r="D23" s="399"/>
      <c r="E23" s="27"/>
    </row>
    <row r="24" spans="1:5" s="36" customFormat="1" ht="15" hidden="1" customHeight="1">
      <c r="A24" s="437" t="s">
        <v>390</v>
      </c>
      <c r="B24" s="33"/>
      <c r="C24" s="34"/>
      <c r="D24" s="399"/>
      <c r="E24" s="27"/>
    </row>
    <row r="25" spans="1:5" s="36" customFormat="1" ht="15" hidden="1" customHeight="1">
      <c r="A25" s="437" t="s">
        <v>391</v>
      </c>
      <c r="B25" s="33"/>
      <c r="C25" s="34"/>
      <c r="D25" s="399"/>
      <c r="E25" s="27"/>
    </row>
    <row r="26" spans="1:5" ht="15" customHeight="1">
      <c r="A26" s="436" t="s">
        <v>392</v>
      </c>
      <c r="B26" s="31"/>
      <c r="C26" s="11">
        <f>'TB-本期'!$AC199</f>
        <v>0</v>
      </c>
      <c r="D26" s="399"/>
      <c r="E26" s="27"/>
    </row>
    <row r="27" spans="1:5" ht="15" customHeight="1">
      <c r="A27" s="436" t="s">
        <v>393</v>
      </c>
      <c r="B27" s="31"/>
      <c r="C27" s="11">
        <f>'TB-本期'!AC200</f>
        <v>0</v>
      </c>
      <c r="D27" s="399"/>
      <c r="E27" s="27"/>
    </row>
    <row r="28" spans="1:5" ht="15" customHeight="1">
      <c r="A28" s="436" t="s">
        <v>394</v>
      </c>
      <c r="B28" s="31"/>
      <c r="C28" s="11">
        <f>'TB-本期'!AC201</f>
        <v>0</v>
      </c>
      <c r="D28" s="399"/>
      <c r="E28" s="27"/>
    </row>
    <row r="29" spans="1:5" ht="15" customHeight="1">
      <c r="A29" s="439" t="s">
        <v>395</v>
      </c>
      <c r="B29" s="31"/>
      <c r="C29" s="37">
        <f>SUM(C20:C28)</f>
        <v>0</v>
      </c>
      <c r="D29" s="440">
        <f>SUM(D20:D28)</f>
        <v>0</v>
      </c>
      <c r="E29" s="27"/>
    </row>
    <row r="30" spans="1:5" ht="15" customHeight="1">
      <c r="A30" s="439" t="s">
        <v>396</v>
      </c>
      <c r="B30" s="31"/>
      <c r="C30" s="37">
        <f>C19-C29</f>
        <v>0</v>
      </c>
      <c r="D30" s="440">
        <f>D19-D29</f>
        <v>0</v>
      </c>
      <c r="E30" s="27"/>
    </row>
    <row r="31" spans="1:5" ht="15" customHeight="1">
      <c r="A31" s="434" t="s">
        <v>397</v>
      </c>
      <c r="B31" s="31"/>
      <c r="C31" s="32"/>
      <c r="D31" s="441"/>
      <c r="E31" s="27"/>
    </row>
    <row r="32" spans="1:5" ht="15" customHeight="1">
      <c r="A32" s="436" t="s">
        <v>398</v>
      </c>
      <c r="B32" s="31"/>
      <c r="C32" s="11">
        <f>'TB-本期'!AC205</f>
        <v>0</v>
      </c>
      <c r="D32" s="399"/>
      <c r="E32" s="27"/>
    </row>
    <row r="33" spans="1:5" ht="15" customHeight="1">
      <c r="A33" s="436" t="s">
        <v>399</v>
      </c>
      <c r="B33" s="31"/>
      <c r="C33" s="11">
        <f>'TB-本期'!AC206</f>
        <v>0</v>
      </c>
      <c r="D33" s="399"/>
      <c r="E33" s="27"/>
    </row>
    <row r="34" spans="1:5" ht="15" customHeight="1">
      <c r="A34" s="436" t="s">
        <v>400</v>
      </c>
      <c r="B34" s="31"/>
      <c r="C34" s="11">
        <f>'TB-本期'!AC207</f>
        <v>0</v>
      </c>
      <c r="D34" s="399"/>
      <c r="E34" s="27"/>
    </row>
    <row r="35" spans="1:5" ht="15" customHeight="1">
      <c r="A35" s="436" t="s">
        <v>401</v>
      </c>
      <c r="B35" s="31"/>
      <c r="C35" s="11">
        <f>'TB-本期'!AC208</f>
        <v>0</v>
      </c>
      <c r="D35" s="399"/>
      <c r="E35" s="27"/>
    </row>
    <row r="36" spans="1:5" ht="15" customHeight="1">
      <c r="A36" s="436" t="s">
        <v>402</v>
      </c>
      <c r="B36" s="31"/>
      <c r="C36" s="11">
        <f>'TB-本期'!AC209</f>
        <v>0</v>
      </c>
      <c r="D36" s="399"/>
      <c r="E36" s="27"/>
    </row>
    <row r="37" spans="1:5" ht="15" customHeight="1">
      <c r="A37" s="439" t="s">
        <v>403</v>
      </c>
      <c r="B37" s="31"/>
      <c r="C37" s="37">
        <f>SUM(C32:C36)</f>
        <v>0</v>
      </c>
      <c r="D37" s="440">
        <f>SUM(D32:D36)</f>
        <v>0</v>
      </c>
      <c r="E37" s="27"/>
    </row>
    <row r="38" spans="1:5" ht="15" customHeight="1">
      <c r="A38" s="436" t="s">
        <v>404</v>
      </c>
      <c r="B38" s="31"/>
      <c r="C38" s="11">
        <f>'TB-本期'!AC211</f>
        <v>0</v>
      </c>
      <c r="D38" s="399"/>
      <c r="E38" s="27"/>
    </row>
    <row r="39" spans="1:5" ht="15" customHeight="1">
      <c r="A39" s="436" t="s">
        <v>405</v>
      </c>
      <c r="B39" s="31"/>
      <c r="C39" s="11">
        <f>'TB-本期'!AC212</f>
        <v>0</v>
      </c>
      <c r="D39" s="399"/>
      <c r="E39" s="27"/>
    </row>
    <row r="40" spans="1:5" s="36" customFormat="1" ht="15" hidden="1" customHeight="1">
      <c r="A40" s="437" t="s">
        <v>406</v>
      </c>
      <c r="B40" s="33"/>
      <c r="C40" s="34"/>
      <c r="D40" s="399"/>
      <c r="E40" s="35"/>
    </row>
    <row r="41" spans="1:5" ht="15" customHeight="1">
      <c r="A41" s="436" t="s">
        <v>407</v>
      </c>
      <c r="B41" s="31"/>
      <c r="C41" s="11">
        <f>'TB-本期'!AC213</f>
        <v>0</v>
      </c>
      <c r="D41" s="399"/>
      <c r="E41" s="27"/>
    </row>
    <row r="42" spans="1:5" ht="15" customHeight="1">
      <c r="A42" s="436" t="s">
        <v>408</v>
      </c>
      <c r="B42" s="31"/>
      <c r="C42" s="11">
        <f>-'TB-本期'!AC214</f>
        <v>0</v>
      </c>
      <c r="D42" s="399"/>
      <c r="E42" s="27"/>
    </row>
    <row r="43" spans="1:5" ht="15" customHeight="1">
      <c r="A43" s="439" t="s">
        <v>409</v>
      </c>
      <c r="B43" s="31"/>
      <c r="C43" s="37">
        <f>SUM(C38:C42)</f>
        <v>0</v>
      </c>
      <c r="D43" s="440">
        <f>SUM(D38:D42)</f>
        <v>0</v>
      </c>
      <c r="E43" s="27"/>
    </row>
    <row r="44" spans="1:5" ht="15" customHeight="1">
      <c r="A44" s="439" t="s">
        <v>410</v>
      </c>
      <c r="B44" s="31"/>
      <c r="C44" s="37">
        <f>C37-C43</f>
        <v>0</v>
      </c>
      <c r="D44" s="440">
        <f>D37-D43</f>
        <v>0</v>
      </c>
      <c r="E44" s="27"/>
    </row>
    <row r="45" spans="1:5" ht="15" customHeight="1">
      <c r="A45" s="434" t="s">
        <v>411</v>
      </c>
      <c r="B45" s="31"/>
      <c r="C45" s="32"/>
      <c r="D45" s="441"/>
      <c r="E45" s="27"/>
    </row>
    <row r="46" spans="1:5" ht="15" customHeight="1">
      <c r="A46" s="442" t="s">
        <v>412</v>
      </c>
      <c r="B46" s="31"/>
      <c r="C46" s="11">
        <f>'TB-本期'!AC218</f>
        <v>0</v>
      </c>
      <c r="D46" s="399"/>
      <c r="E46" s="27"/>
    </row>
    <row r="47" spans="1:5" ht="15" customHeight="1">
      <c r="A47" s="442" t="s">
        <v>413</v>
      </c>
      <c r="B47" s="31"/>
      <c r="C47" s="11"/>
      <c r="D47" s="399"/>
      <c r="E47" s="27"/>
    </row>
    <row r="48" spans="1:5" ht="15" customHeight="1">
      <c r="A48" s="442" t="s">
        <v>414</v>
      </c>
      <c r="B48" s="31"/>
      <c r="C48" s="11">
        <f>'TB-本期'!AC219</f>
        <v>0</v>
      </c>
      <c r="D48" s="399"/>
      <c r="E48" s="27"/>
    </row>
    <row r="49" spans="1:5" ht="15" customHeight="1">
      <c r="A49" s="442" t="s">
        <v>415</v>
      </c>
      <c r="B49" s="31"/>
      <c r="C49" s="11"/>
      <c r="D49" s="399"/>
      <c r="E49" s="27"/>
    </row>
    <row r="50" spans="1:5" ht="15" customHeight="1">
      <c r="A50" s="442" t="s">
        <v>416</v>
      </c>
      <c r="B50" s="31"/>
      <c r="C50" s="11">
        <f>'TB-本期'!AC220</f>
        <v>0</v>
      </c>
      <c r="D50" s="399"/>
      <c r="E50" s="27"/>
    </row>
    <row r="51" spans="1:5" ht="15" customHeight="1">
      <c r="A51" s="439" t="s">
        <v>417</v>
      </c>
      <c r="B51" s="31"/>
      <c r="C51" s="37">
        <f>SUM(C46,C48:C50)</f>
        <v>0</v>
      </c>
      <c r="D51" s="440">
        <f>SUM(D46,D48:D50)</f>
        <v>0</v>
      </c>
      <c r="E51" s="27"/>
    </row>
    <row r="52" spans="1:5" ht="15" customHeight="1">
      <c r="A52" s="442" t="s">
        <v>418</v>
      </c>
      <c r="B52" s="31"/>
      <c r="C52" s="11">
        <f>'TB-本期'!AC222</f>
        <v>0</v>
      </c>
      <c r="D52" s="399"/>
      <c r="E52" s="27"/>
    </row>
    <row r="53" spans="1:5" ht="15" customHeight="1">
      <c r="A53" s="442" t="s">
        <v>419</v>
      </c>
      <c r="B53" s="31"/>
      <c r="C53" s="11">
        <f>'TB-本期'!AC223</f>
        <v>0</v>
      </c>
      <c r="D53" s="399"/>
      <c r="E53" s="27"/>
    </row>
    <row r="54" spans="1:5" ht="15" customHeight="1">
      <c r="A54" s="442" t="s">
        <v>420</v>
      </c>
      <c r="B54" s="31"/>
      <c r="C54" s="11"/>
      <c r="D54" s="399"/>
      <c r="E54" s="27"/>
    </row>
    <row r="55" spans="1:5" ht="15" customHeight="1">
      <c r="A55" s="442" t="s">
        <v>421</v>
      </c>
      <c r="B55" s="31"/>
      <c r="C55" s="11">
        <f>'TB-本期'!AC224</f>
        <v>0</v>
      </c>
      <c r="D55" s="399"/>
      <c r="E55" s="27"/>
    </row>
    <row r="56" spans="1:5" ht="15" customHeight="1">
      <c r="A56" s="439" t="s">
        <v>422</v>
      </c>
      <c r="B56" s="31"/>
      <c r="C56" s="37">
        <f>SUM(C52:C53,C55)</f>
        <v>0</v>
      </c>
      <c r="D56" s="440">
        <f>SUM(D52:D53,D55)</f>
        <v>0</v>
      </c>
      <c r="E56" s="27"/>
    </row>
    <row r="57" spans="1:5" ht="15" customHeight="1">
      <c r="A57" s="439" t="s">
        <v>423</v>
      </c>
      <c r="B57" s="31"/>
      <c r="C57" s="37">
        <f>C51-C56</f>
        <v>0</v>
      </c>
      <c r="D57" s="440">
        <f>D51-D56</f>
        <v>0</v>
      </c>
      <c r="E57" s="27"/>
    </row>
    <row r="58" spans="1:5" ht="15" customHeight="1">
      <c r="A58" s="434" t="s">
        <v>424</v>
      </c>
      <c r="B58" s="31"/>
      <c r="C58" s="11">
        <f>'TB-本期'!AC227</f>
        <v>0</v>
      </c>
      <c r="D58" s="399"/>
      <c r="E58" s="27"/>
    </row>
    <row r="59" spans="1:5" ht="15" customHeight="1">
      <c r="A59" s="434" t="s">
        <v>425</v>
      </c>
      <c r="B59" s="38"/>
      <c r="C59" s="11">
        <f>C30+C44+C57+C58</f>
        <v>0</v>
      </c>
      <c r="D59" s="399">
        <f>D30+D44+D57+D58</f>
        <v>0</v>
      </c>
    </row>
    <row r="60" spans="1:5" ht="15" customHeight="1">
      <c r="A60" s="442" t="s">
        <v>426</v>
      </c>
      <c r="B60" s="39"/>
      <c r="C60" s="11">
        <f>'TB-本期'!AC229</f>
        <v>0</v>
      </c>
      <c r="D60" s="399">
        <f>'TB-上期'!AC229</f>
        <v>0</v>
      </c>
    </row>
    <row r="61" spans="1:5" ht="15" customHeight="1" thickBot="1">
      <c r="A61" s="443" t="s">
        <v>427</v>
      </c>
      <c r="B61" s="444"/>
      <c r="C61" s="445">
        <f>C59+C60</f>
        <v>0</v>
      </c>
      <c r="D61" s="446">
        <f>D59+D60</f>
        <v>0</v>
      </c>
    </row>
    <row r="62" spans="1:5" s="12" customFormat="1" ht="15" customHeight="1">
      <c r="A62" s="487" t="s">
        <v>366</v>
      </c>
      <c r="B62" s="487"/>
      <c r="C62" s="487"/>
      <c r="D62" s="487"/>
    </row>
    <row r="63" spans="1:5" ht="15.95" customHeight="1">
      <c r="C63" s="89"/>
      <c r="D63" s="92"/>
    </row>
    <row r="64" spans="1:5" ht="15.95" customHeight="1">
      <c r="C64" s="89"/>
      <c r="D64" s="92"/>
    </row>
    <row r="65" spans="3:4" ht="15.95" customHeight="1">
      <c r="C65" s="89"/>
      <c r="D65" s="92"/>
    </row>
    <row r="66" spans="3:4" ht="15.95" customHeight="1">
      <c r="C66" s="89"/>
      <c r="D66" s="92"/>
    </row>
    <row r="67" spans="3:4" ht="15.95" customHeight="1">
      <c r="C67" s="89"/>
      <c r="D67" s="92"/>
    </row>
  </sheetData>
  <sheetProtection formatColumns="0" formatRows="0"/>
  <mergeCells count="4">
    <mergeCell ref="A1:D1"/>
    <mergeCell ref="A2:D2"/>
    <mergeCell ref="A62:D62"/>
    <mergeCell ref="B3:C3"/>
  </mergeCells>
  <phoneticPr fontId="1" type="noConversion"/>
  <printOptions horizontalCentered="1"/>
  <pageMargins left="0.35433070866141736" right="0.31496062992125984" top="0.51181102362204722" bottom="0.43307086614173229" header="0.31496062992125984" footer="0.23622047244094491"/>
  <pageSetup paperSize="9" firstPageNumber="6" orientation="portrait" useFirstPageNumber="1" r:id="rId1"/>
  <headerFooter>
    <oddFooter>&amp;C6</oddFooter>
  </headerFooter>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41"/>
  <sheetViews>
    <sheetView view="pageBreakPreview" zoomScaleNormal="100" zoomScaleSheetLayoutView="100" workbookViewId="0">
      <pane xSplit="1" ySplit="6" topLeftCell="B7" activePane="bottomRight" state="frozen"/>
      <selection activeCell="A3" sqref="A3"/>
      <selection pane="topRight" activeCell="A3" sqref="A3"/>
      <selection pane="bottomLeft" activeCell="A3" sqref="A3"/>
      <selection pane="bottomRight" activeCell="B7" sqref="B7"/>
    </sheetView>
  </sheetViews>
  <sheetFormatPr defaultRowHeight="15"/>
  <cols>
    <col min="1" max="1" width="29.125" style="348" customWidth="1"/>
    <col min="2" max="2" width="13.875" style="348" customWidth="1"/>
    <col min="3" max="5" width="6.25" style="348" hidden="1" customWidth="1"/>
    <col min="6" max="6" width="9.5" style="348" customWidth="1"/>
    <col min="7" max="8" width="7.5" style="348" customWidth="1"/>
    <col min="9" max="9" width="9.5" style="348" customWidth="1"/>
    <col min="10" max="10" width="12.625" style="348" customWidth="1"/>
    <col min="11" max="11" width="13.875" style="348" customWidth="1"/>
    <col min="12" max="12" width="8.25" style="348" hidden="1" customWidth="1"/>
    <col min="13" max="14" width="13.875" style="348" customWidth="1"/>
    <col min="15" max="17" width="6.25" style="348" hidden="1" customWidth="1"/>
    <col min="18" max="18" width="9.5" style="348" customWidth="1"/>
    <col min="19" max="20" width="7.5" style="348" customWidth="1"/>
    <col min="21" max="21" width="9.5" style="348" customWidth="1"/>
    <col min="22" max="22" width="11.375" style="348" customWidth="1"/>
    <col min="23" max="24" width="13.875" style="348" customWidth="1"/>
    <col min="25" max="256" width="9" style="348"/>
    <col min="257" max="257" width="29.125" style="348" customWidth="1"/>
    <col min="258" max="258" width="13.75" style="348" customWidth="1"/>
    <col min="259" max="261" width="0" style="348" hidden="1" customWidth="1"/>
    <col min="262" max="266" width="6.25" style="348" customWidth="1"/>
    <col min="267" max="267" width="13.75" style="348" customWidth="1"/>
    <col min="268" max="268" width="0" style="348" hidden="1" customWidth="1"/>
    <col min="269" max="270" width="13.75" style="348" customWidth="1"/>
    <col min="271" max="273" width="0" style="348" hidden="1" customWidth="1"/>
    <col min="274" max="278" width="6.25" style="348" customWidth="1"/>
    <col min="279" max="280" width="13.75" style="348" customWidth="1"/>
    <col min="281" max="512" width="9" style="348"/>
    <col min="513" max="513" width="29.125" style="348" customWidth="1"/>
    <col min="514" max="514" width="13.75" style="348" customWidth="1"/>
    <col min="515" max="517" width="0" style="348" hidden="1" customWidth="1"/>
    <col min="518" max="522" width="6.25" style="348" customWidth="1"/>
    <col min="523" max="523" width="13.75" style="348" customWidth="1"/>
    <col min="524" max="524" width="0" style="348" hidden="1" customWidth="1"/>
    <col min="525" max="526" width="13.75" style="348" customWidth="1"/>
    <col min="527" max="529" width="0" style="348" hidden="1" customWidth="1"/>
    <col min="530" max="534" width="6.25" style="348" customWidth="1"/>
    <col min="535" max="536" width="13.75" style="348" customWidth="1"/>
    <col min="537" max="768" width="9" style="348"/>
    <col min="769" max="769" width="29.125" style="348" customWidth="1"/>
    <col min="770" max="770" width="13.75" style="348" customWidth="1"/>
    <col min="771" max="773" width="0" style="348" hidden="1" customWidth="1"/>
    <col min="774" max="778" width="6.25" style="348" customWidth="1"/>
    <col min="779" max="779" width="13.75" style="348" customWidth="1"/>
    <col min="780" max="780" width="0" style="348" hidden="1" customWidth="1"/>
    <col min="781" max="782" width="13.75" style="348" customWidth="1"/>
    <col min="783" max="785" width="0" style="348" hidden="1" customWidth="1"/>
    <col min="786" max="790" width="6.25" style="348" customWidth="1"/>
    <col min="791" max="792" width="13.75" style="348" customWidth="1"/>
    <col min="793" max="1024" width="9" style="348"/>
    <col min="1025" max="1025" width="29.125" style="348" customWidth="1"/>
    <col min="1026" max="1026" width="13.75" style="348" customWidth="1"/>
    <col min="1027" max="1029" width="0" style="348" hidden="1" customWidth="1"/>
    <col min="1030" max="1034" width="6.25" style="348" customWidth="1"/>
    <col min="1035" max="1035" width="13.75" style="348" customWidth="1"/>
    <col min="1036" max="1036" width="0" style="348" hidden="1" customWidth="1"/>
    <col min="1037" max="1038" width="13.75" style="348" customWidth="1"/>
    <col min="1039" max="1041" width="0" style="348" hidden="1" customWidth="1"/>
    <col min="1042" max="1046" width="6.25" style="348" customWidth="1"/>
    <col min="1047" max="1048" width="13.75" style="348" customWidth="1"/>
    <col min="1049" max="1280" width="9" style="348"/>
    <col min="1281" max="1281" width="29.125" style="348" customWidth="1"/>
    <col min="1282" max="1282" width="13.75" style="348" customWidth="1"/>
    <col min="1283" max="1285" width="0" style="348" hidden="1" customWidth="1"/>
    <col min="1286" max="1290" width="6.25" style="348" customWidth="1"/>
    <col min="1291" max="1291" width="13.75" style="348" customWidth="1"/>
    <col min="1292" max="1292" width="0" style="348" hidden="1" customWidth="1"/>
    <col min="1293" max="1294" width="13.75" style="348" customWidth="1"/>
    <col min="1295" max="1297" width="0" style="348" hidden="1" customWidth="1"/>
    <col min="1298" max="1302" width="6.25" style="348" customWidth="1"/>
    <col min="1303" max="1304" width="13.75" style="348" customWidth="1"/>
    <col min="1305" max="1536" width="9" style="348"/>
    <col min="1537" max="1537" width="29.125" style="348" customWidth="1"/>
    <col min="1538" max="1538" width="13.75" style="348" customWidth="1"/>
    <col min="1539" max="1541" width="0" style="348" hidden="1" customWidth="1"/>
    <col min="1542" max="1546" width="6.25" style="348" customWidth="1"/>
    <col min="1547" max="1547" width="13.75" style="348" customWidth="1"/>
    <col min="1548" max="1548" width="0" style="348" hidden="1" customWidth="1"/>
    <col min="1549" max="1550" width="13.75" style="348" customWidth="1"/>
    <col min="1551" max="1553" width="0" style="348" hidden="1" customWidth="1"/>
    <col min="1554" max="1558" width="6.25" style="348" customWidth="1"/>
    <col min="1559" max="1560" width="13.75" style="348" customWidth="1"/>
    <col min="1561" max="1792" width="9" style="348"/>
    <col min="1793" max="1793" width="29.125" style="348" customWidth="1"/>
    <col min="1794" max="1794" width="13.75" style="348" customWidth="1"/>
    <col min="1795" max="1797" width="0" style="348" hidden="1" customWidth="1"/>
    <col min="1798" max="1802" width="6.25" style="348" customWidth="1"/>
    <col min="1803" max="1803" width="13.75" style="348" customWidth="1"/>
    <col min="1804" max="1804" width="0" style="348" hidden="1" customWidth="1"/>
    <col min="1805" max="1806" width="13.75" style="348" customWidth="1"/>
    <col min="1807" max="1809" width="0" style="348" hidden="1" customWidth="1"/>
    <col min="1810" max="1814" width="6.25" style="348" customWidth="1"/>
    <col min="1815" max="1816" width="13.75" style="348" customWidth="1"/>
    <col min="1817" max="2048" width="9" style="348"/>
    <col min="2049" max="2049" width="29.125" style="348" customWidth="1"/>
    <col min="2050" max="2050" width="13.75" style="348" customWidth="1"/>
    <col min="2051" max="2053" width="0" style="348" hidden="1" customWidth="1"/>
    <col min="2054" max="2058" width="6.25" style="348" customWidth="1"/>
    <col min="2059" max="2059" width="13.75" style="348" customWidth="1"/>
    <col min="2060" max="2060" width="0" style="348" hidden="1" customWidth="1"/>
    <col min="2061" max="2062" width="13.75" style="348" customWidth="1"/>
    <col min="2063" max="2065" width="0" style="348" hidden="1" customWidth="1"/>
    <col min="2066" max="2070" width="6.25" style="348" customWidth="1"/>
    <col min="2071" max="2072" width="13.75" style="348" customWidth="1"/>
    <col min="2073" max="2304" width="9" style="348"/>
    <col min="2305" max="2305" width="29.125" style="348" customWidth="1"/>
    <col min="2306" max="2306" width="13.75" style="348" customWidth="1"/>
    <col min="2307" max="2309" width="0" style="348" hidden="1" customWidth="1"/>
    <col min="2310" max="2314" width="6.25" style="348" customWidth="1"/>
    <col min="2315" max="2315" width="13.75" style="348" customWidth="1"/>
    <col min="2316" max="2316" width="0" style="348" hidden="1" customWidth="1"/>
    <col min="2317" max="2318" width="13.75" style="348" customWidth="1"/>
    <col min="2319" max="2321" width="0" style="348" hidden="1" customWidth="1"/>
    <col min="2322" max="2326" width="6.25" style="348" customWidth="1"/>
    <col min="2327" max="2328" width="13.75" style="348" customWidth="1"/>
    <col min="2329" max="2560" width="9" style="348"/>
    <col min="2561" max="2561" width="29.125" style="348" customWidth="1"/>
    <col min="2562" max="2562" width="13.75" style="348" customWidth="1"/>
    <col min="2563" max="2565" width="0" style="348" hidden="1" customWidth="1"/>
    <col min="2566" max="2570" width="6.25" style="348" customWidth="1"/>
    <col min="2571" max="2571" width="13.75" style="348" customWidth="1"/>
    <col min="2572" max="2572" width="0" style="348" hidden="1" customWidth="1"/>
    <col min="2573" max="2574" width="13.75" style="348" customWidth="1"/>
    <col min="2575" max="2577" width="0" style="348" hidden="1" customWidth="1"/>
    <col min="2578" max="2582" width="6.25" style="348" customWidth="1"/>
    <col min="2583" max="2584" width="13.75" style="348" customWidth="1"/>
    <col min="2585" max="2816" width="9" style="348"/>
    <col min="2817" max="2817" width="29.125" style="348" customWidth="1"/>
    <col min="2818" max="2818" width="13.75" style="348" customWidth="1"/>
    <col min="2819" max="2821" width="0" style="348" hidden="1" customWidth="1"/>
    <col min="2822" max="2826" width="6.25" style="348" customWidth="1"/>
    <col min="2827" max="2827" width="13.75" style="348" customWidth="1"/>
    <col min="2828" max="2828" width="0" style="348" hidden="1" customWidth="1"/>
    <col min="2829" max="2830" width="13.75" style="348" customWidth="1"/>
    <col min="2831" max="2833" width="0" style="348" hidden="1" customWidth="1"/>
    <col min="2834" max="2838" width="6.25" style="348" customWidth="1"/>
    <col min="2839" max="2840" width="13.75" style="348" customWidth="1"/>
    <col min="2841" max="3072" width="9" style="348"/>
    <col min="3073" max="3073" width="29.125" style="348" customWidth="1"/>
    <col min="3074" max="3074" width="13.75" style="348" customWidth="1"/>
    <col min="3075" max="3077" width="0" style="348" hidden="1" customWidth="1"/>
    <col min="3078" max="3082" width="6.25" style="348" customWidth="1"/>
    <col min="3083" max="3083" width="13.75" style="348" customWidth="1"/>
    <col min="3084" max="3084" width="0" style="348" hidden="1" customWidth="1"/>
    <col min="3085" max="3086" width="13.75" style="348" customWidth="1"/>
    <col min="3087" max="3089" width="0" style="348" hidden="1" customWidth="1"/>
    <col min="3090" max="3094" width="6.25" style="348" customWidth="1"/>
    <col min="3095" max="3096" width="13.75" style="348" customWidth="1"/>
    <col min="3097" max="3328" width="9" style="348"/>
    <col min="3329" max="3329" width="29.125" style="348" customWidth="1"/>
    <col min="3330" max="3330" width="13.75" style="348" customWidth="1"/>
    <col min="3331" max="3333" width="0" style="348" hidden="1" customWidth="1"/>
    <col min="3334" max="3338" width="6.25" style="348" customWidth="1"/>
    <col min="3339" max="3339" width="13.75" style="348" customWidth="1"/>
    <col min="3340" max="3340" width="0" style="348" hidden="1" customWidth="1"/>
    <col min="3341" max="3342" width="13.75" style="348" customWidth="1"/>
    <col min="3343" max="3345" width="0" style="348" hidden="1" customWidth="1"/>
    <col min="3346" max="3350" width="6.25" style="348" customWidth="1"/>
    <col min="3351" max="3352" width="13.75" style="348" customWidth="1"/>
    <col min="3353" max="3584" width="9" style="348"/>
    <col min="3585" max="3585" width="29.125" style="348" customWidth="1"/>
    <col min="3586" max="3586" width="13.75" style="348" customWidth="1"/>
    <col min="3587" max="3589" width="0" style="348" hidden="1" customWidth="1"/>
    <col min="3590" max="3594" width="6.25" style="348" customWidth="1"/>
    <col min="3595" max="3595" width="13.75" style="348" customWidth="1"/>
    <col min="3596" max="3596" width="0" style="348" hidden="1" customWidth="1"/>
    <col min="3597" max="3598" width="13.75" style="348" customWidth="1"/>
    <col min="3599" max="3601" width="0" style="348" hidden="1" customWidth="1"/>
    <col min="3602" max="3606" width="6.25" style="348" customWidth="1"/>
    <col min="3607" max="3608" width="13.75" style="348" customWidth="1"/>
    <col min="3609" max="3840" width="9" style="348"/>
    <col min="3841" max="3841" width="29.125" style="348" customWidth="1"/>
    <col min="3842" max="3842" width="13.75" style="348" customWidth="1"/>
    <col min="3843" max="3845" width="0" style="348" hidden="1" customWidth="1"/>
    <col min="3846" max="3850" width="6.25" style="348" customWidth="1"/>
    <col min="3851" max="3851" width="13.75" style="348" customWidth="1"/>
    <col min="3852" max="3852" width="0" style="348" hidden="1" customWidth="1"/>
    <col min="3853" max="3854" width="13.75" style="348" customWidth="1"/>
    <col min="3855" max="3857" width="0" style="348" hidden="1" customWidth="1"/>
    <col min="3858" max="3862" width="6.25" style="348" customWidth="1"/>
    <col min="3863" max="3864" width="13.75" style="348" customWidth="1"/>
    <col min="3865" max="4096" width="9" style="348"/>
    <col min="4097" max="4097" width="29.125" style="348" customWidth="1"/>
    <col min="4098" max="4098" width="13.75" style="348" customWidth="1"/>
    <col min="4099" max="4101" width="0" style="348" hidden="1" customWidth="1"/>
    <col min="4102" max="4106" width="6.25" style="348" customWidth="1"/>
    <col min="4107" max="4107" width="13.75" style="348" customWidth="1"/>
    <col min="4108" max="4108" width="0" style="348" hidden="1" customWidth="1"/>
    <col min="4109" max="4110" width="13.75" style="348" customWidth="1"/>
    <col min="4111" max="4113" width="0" style="348" hidden="1" customWidth="1"/>
    <col min="4114" max="4118" width="6.25" style="348" customWidth="1"/>
    <col min="4119" max="4120" width="13.75" style="348" customWidth="1"/>
    <col min="4121" max="4352" width="9" style="348"/>
    <col min="4353" max="4353" width="29.125" style="348" customWidth="1"/>
    <col min="4354" max="4354" width="13.75" style="348" customWidth="1"/>
    <col min="4355" max="4357" width="0" style="348" hidden="1" customWidth="1"/>
    <col min="4358" max="4362" width="6.25" style="348" customWidth="1"/>
    <col min="4363" max="4363" width="13.75" style="348" customWidth="1"/>
    <col min="4364" max="4364" width="0" style="348" hidden="1" customWidth="1"/>
    <col min="4365" max="4366" width="13.75" style="348" customWidth="1"/>
    <col min="4367" max="4369" width="0" style="348" hidden="1" customWidth="1"/>
    <col min="4370" max="4374" width="6.25" style="348" customWidth="1"/>
    <col min="4375" max="4376" width="13.75" style="348" customWidth="1"/>
    <col min="4377" max="4608" width="9" style="348"/>
    <col min="4609" max="4609" width="29.125" style="348" customWidth="1"/>
    <col min="4610" max="4610" width="13.75" style="348" customWidth="1"/>
    <col min="4611" max="4613" width="0" style="348" hidden="1" customWidth="1"/>
    <col min="4614" max="4618" width="6.25" style="348" customWidth="1"/>
    <col min="4619" max="4619" width="13.75" style="348" customWidth="1"/>
    <col min="4620" max="4620" width="0" style="348" hidden="1" customWidth="1"/>
    <col min="4621" max="4622" width="13.75" style="348" customWidth="1"/>
    <col min="4623" max="4625" width="0" style="348" hidden="1" customWidth="1"/>
    <col min="4626" max="4630" width="6.25" style="348" customWidth="1"/>
    <col min="4631" max="4632" width="13.75" style="348" customWidth="1"/>
    <col min="4633" max="4864" width="9" style="348"/>
    <col min="4865" max="4865" width="29.125" style="348" customWidth="1"/>
    <col min="4866" max="4866" width="13.75" style="348" customWidth="1"/>
    <col min="4867" max="4869" width="0" style="348" hidden="1" customWidth="1"/>
    <col min="4870" max="4874" width="6.25" style="348" customWidth="1"/>
    <col min="4875" max="4875" width="13.75" style="348" customWidth="1"/>
    <col min="4876" max="4876" width="0" style="348" hidden="1" customWidth="1"/>
    <col min="4877" max="4878" width="13.75" style="348" customWidth="1"/>
    <col min="4879" max="4881" width="0" style="348" hidden="1" customWidth="1"/>
    <col min="4882" max="4886" width="6.25" style="348" customWidth="1"/>
    <col min="4887" max="4888" width="13.75" style="348" customWidth="1"/>
    <col min="4889" max="5120" width="9" style="348"/>
    <col min="5121" max="5121" width="29.125" style="348" customWidth="1"/>
    <col min="5122" max="5122" width="13.75" style="348" customWidth="1"/>
    <col min="5123" max="5125" width="0" style="348" hidden="1" customWidth="1"/>
    <col min="5126" max="5130" width="6.25" style="348" customWidth="1"/>
    <col min="5131" max="5131" width="13.75" style="348" customWidth="1"/>
    <col min="5132" max="5132" width="0" style="348" hidden="1" customWidth="1"/>
    <col min="5133" max="5134" width="13.75" style="348" customWidth="1"/>
    <col min="5135" max="5137" width="0" style="348" hidden="1" customWidth="1"/>
    <col min="5138" max="5142" width="6.25" style="348" customWidth="1"/>
    <col min="5143" max="5144" width="13.75" style="348" customWidth="1"/>
    <col min="5145" max="5376" width="9" style="348"/>
    <col min="5377" max="5377" width="29.125" style="348" customWidth="1"/>
    <col min="5378" max="5378" width="13.75" style="348" customWidth="1"/>
    <col min="5379" max="5381" width="0" style="348" hidden="1" customWidth="1"/>
    <col min="5382" max="5386" width="6.25" style="348" customWidth="1"/>
    <col min="5387" max="5387" width="13.75" style="348" customWidth="1"/>
    <col min="5388" max="5388" width="0" style="348" hidden="1" customWidth="1"/>
    <col min="5389" max="5390" width="13.75" style="348" customWidth="1"/>
    <col min="5391" max="5393" width="0" style="348" hidden="1" customWidth="1"/>
    <col min="5394" max="5398" width="6.25" style="348" customWidth="1"/>
    <col min="5399" max="5400" width="13.75" style="348" customWidth="1"/>
    <col min="5401" max="5632" width="9" style="348"/>
    <col min="5633" max="5633" width="29.125" style="348" customWidth="1"/>
    <col min="5634" max="5634" width="13.75" style="348" customWidth="1"/>
    <col min="5635" max="5637" width="0" style="348" hidden="1" customWidth="1"/>
    <col min="5638" max="5642" width="6.25" style="348" customWidth="1"/>
    <col min="5643" max="5643" width="13.75" style="348" customWidth="1"/>
    <col min="5644" max="5644" width="0" style="348" hidden="1" customWidth="1"/>
    <col min="5645" max="5646" width="13.75" style="348" customWidth="1"/>
    <col min="5647" max="5649" width="0" style="348" hidden="1" customWidth="1"/>
    <col min="5650" max="5654" width="6.25" style="348" customWidth="1"/>
    <col min="5655" max="5656" width="13.75" style="348" customWidth="1"/>
    <col min="5657" max="5888" width="9" style="348"/>
    <col min="5889" max="5889" width="29.125" style="348" customWidth="1"/>
    <col min="5890" max="5890" width="13.75" style="348" customWidth="1"/>
    <col min="5891" max="5893" width="0" style="348" hidden="1" customWidth="1"/>
    <col min="5894" max="5898" width="6.25" style="348" customWidth="1"/>
    <col min="5899" max="5899" width="13.75" style="348" customWidth="1"/>
    <col min="5900" max="5900" width="0" style="348" hidden="1" customWidth="1"/>
    <col min="5901" max="5902" width="13.75" style="348" customWidth="1"/>
    <col min="5903" max="5905" width="0" style="348" hidden="1" customWidth="1"/>
    <col min="5906" max="5910" width="6.25" style="348" customWidth="1"/>
    <col min="5911" max="5912" width="13.75" style="348" customWidth="1"/>
    <col min="5913" max="6144" width="9" style="348"/>
    <col min="6145" max="6145" width="29.125" style="348" customWidth="1"/>
    <col min="6146" max="6146" width="13.75" style="348" customWidth="1"/>
    <col min="6147" max="6149" width="0" style="348" hidden="1" customWidth="1"/>
    <col min="6150" max="6154" width="6.25" style="348" customWidth="1"/>
    <col min="6155" max="6155" width="13.75" style="348" customWidth="1"/>
    <col min="6156" max="6156" width="0" style="348" hidden="1" customWidth="1"/>
    <col min="6157" max="6158" width="13.75" style="348" customWidth="1"/>
    <col min="6159" max="6161" width="0" style="348" hidden="1" customWidth="1"/>
    <col min="6162" max="6166" width="6.25" style="348" customWidth="1"/>
    <col min="6167" max="6168" width="13.75" style="348" customWidth="1"/>
    <col min="6169" max="6400" width="9" style="348"/>
    <col min="6401" max="6401" width="29.125" style="348" customWidth="1"/>
    <col min="6402" max="6402" width="13.75" style="348" customWidth="1"/>
    <col min="6403" max="6405" width="0" style="348" hidden="1" customWidth="1"/>
    <col min="6406" max="6410" width="6.25" style="348" customWidth="1"/>
    <col min="6411" max="6411" width="13.75" style="348" customWidth="1"/>
    <col min="6412" max="6412" width="0" style="348" hidden="1" customWidth="1"/>
    <col min="6413" max="6414" width="13.75" style="348" customWidth="1"/>
    <col min="6415" max="6417" width="0" style="348" hidden="1" customWidth="1"/>
    <col min="6418" max="6422" width="6.25" style="348" customWidth="1"/>
    <col min="6423" max="6424" width="13.75" style="348" customWidth="1"/>
    <col min="6425" max="6656" width="9" style="348"/>
    <col min="6657" max="6657" width="29.125" style="348" customWidth="1"/>
    <col min="6658" max="6658" width="13.75" style="348" customWidth="1"/>
    <col min="6659" max="6661" width="0" style="348" hidden="1" customWidth="1"/>
    <col min="6662" max="6666" width="6.25" style="348" customWidth="1"/>
    <col min="6667" max="6667" width="13.75" style="348" customWidth="1"/>
    <col min="6668" max="6668" width="0" style="348" hidden="1" customWidth="1"/>
    <col min="6669" max="6670" width="13.75" style="348" customWidth="1"/>
    <col min="6671" max="6673" width="0" style="348" hidden="1" customWidth="1"/>
    <col min="6674" max="6678" width="6.25" style="348" customWidth="1"/>
    <col min="6679" max="6680" width="13.75" style="348" customWidth="1"/>
    <col min="6681" max="6912" width="9" style="348"/>
    <col min="6913" max="6913" width="29.125" style="348" customWidth="1"/>
    <col min="6914" max="6914" width="13.75" style="348" customWidth="1"/>
    <col min="6915" max="6917" width="0" style="348" hidden="1" customWidth="1"/>
    <col min="6918" max="6922" width="6.25" style="348" customWidth="1"/>
    <col min="6923" max="6923" width="13.75" style="348" customWidth="1"/>
    <col min="6924" max="6924" width="0" style="348" hidden="1" customWidth="1"/>
    <col min="6925" max="6926" width="13.75" style="348" customWidth="1"/>
    <col min="6927" max="6929" width="0" style="348" hidden="1" customWidth="1"/>
    <col min="6930" max="6934" width="6.25" style="348" customWidth="1"/>
    <col min="6935" max="6936" width="13.75" style="348" customWidth="1"/>
    <col min="6937" max="7168" width="9" style="348"/>
    <col min="7169" max="7169" width="29.125" style="348" customWidth="1"/>
    <col min="7170" max="7170" width="13.75" style="348" customWidth="1"/>
    <col min="7171" max="7173" width="0" style="348" hidden="1" customWidth="1"/>
    <col min="7174" max="7178" width="6.25" style="348" customWidth="1"/>
    <col min="7179" max="7179" width="13.75" style="348" customWidth="1"/>
    <col min="7180" max="7180" width="0" style="348" hidden="1" customWidth="1"/>
    <col min="7181" max="7182" width="13.75" style="348" customWidth="1"/>
    <col min="7183" max="7185" width="0" style="348" hidden="1" customWidth="1"/>
    <col min="7186" max="7190" width="6.25" style="348" customWidth="1"/>
    <col min="7191" max="7192" width="13.75" style="348" customWidth="1"/>
    <col min="7193" max="7424" width="9" style="348"/>
    <col min="7425" max="7425" width="29.125" style="348" customWidth="1"/>
    <col min="7426" max="7426" width="13.75" style="348" customWidth="1"/>
    <col min="7427" max="7429" width="0" style="348" hidden="1" customWidth="1"/>
    <col min="7430" max="7434" width="6.25" style="348" customWidth="1"/>
    <col min="7435" max="7435" width="13.75" style="348" customWidth="1"/>
    <col min="7436" max="7436" width="0" style="348" hidden="1" customWidth="1"/>
    <col min="7437" max="7438" width="13.75" style="348" customWidth="1"/>
    <col min="7439" max="7441" width="0" style="348" hidden="1" customWidth="1"/>
    <col min="7442" max="7446" width="6.25" style="348" customWidth="1"/>
    <col min="7447" max="7448" width="13.75" style="348" customWidth="1"/>
    <col min="7449" max="7680" width="9" style="348"/>
    <col min="7681" max="7681" width="29.125" style="348" customWidth="1"/>
    <col min="7682" max="7682" width="13.75" style="348" customWidth="1"/>
    <col min="7683" max="7685" width="0" style="348" hidden="1" customWidth="1"/>
    <col min="7686" max="7690" width="6.25" style="348" customWidth="1"/>
    <col min="7691" max="7691" width="13.75" style="348" customWidth="1"/>
    <col min="7692" max="7692" width="0" style="348" hidden="1" customWidth="1"/>
    <col min="7693" max="7694" width="13.75" style="348" customWidth="1"/>
    <col min="7695" max="7697" width="0" style="348" hidden="1" customWidth="1"/>
    <col min="7698" max="7702" width="6.25" style="348" customWidth="1"/>
    <col min="7703" max="7704" width="13.75" style="348" customWidth="1"/>
    <col min="7705" max="7936" width="9" style="348"/>
    <col min="7937" max="7937" width="29.125" style="348" customWidth="1"/>
    <col min="7938" max="7938" width="13.75" style="348" customWidth="1"/>
    <col min="7939" max="7941" width="0" style="348" hidden="1" customWidth="1"/>
    <col min="7942" max="7946" width="6.25" style="348" customWidth="1"/>
    <col min="7947" max="7947" width="13.75" style="348" customWidth="1"/>
    <col min="7948" max="7948" width="0" style="348" hidden="1" customWidth="1"/>
    <col min="7949" max="7950" width="13.75" style="348" customWidth="1"/>
    <col min="7951" max="7953" width="0" style="348" hidden="1" customWidth="1"/>
    <col min="7954" max="7958" width="6.25" style="348" customWidth="1"/>
    <col min="7959" max="7960" width="13.75" style="348" customWidth="1"/>
    <col min="7961" max="8192" width="9" style="348"/>
    <col min="8193" max="8193" width="29.125" style="348" customWidth="1"/>
    <col min="8194" max="8194" width="13.75" style="348" customWidth="1"/>
    <col min="8195" max="8197" width="0" style="348" hidden="1" customWidth="1"/>
    <col min="8198" max="8202" width="6.25" style="348" customWidth="1"/>
    <col min="8203" max="8203" width="13.75" style="348" customWidth="1"/>
    <col min="8204" max="8204" width="0" style="348" hidden="1" customWidth="1"/>
    <col min="8205" max="8206" width="13.75" style="348" customWidth="1"/>
    <col min="8207" max="8209" width="0" style="348" hidden="1" customWidth="1"/>
    <col min="8210" max="8214" width="6.25" style="348" customWidth="1"/>
    <col min="8215" max="8216" width="13.75" style="348" customWidth="1"/>
    <col min="8217" max="8448" width="9" style="348"/>
    <col min="8449" max="8449" width="29.125" style="348" customWidth="1"/>
    <col min="8450" max="8450" width="13.75" style="348" customWidth="1"/>
    <col min="8451" max="8453" width="0" style="348" hidden="1" customWidth="1"/>
    <col min="8454" max="8458" width="6.25" style="348" customWidth="1"/>
    <col min="8459" max="8459" width="13.75" style="348" customWidth="1"/>
    <col min="8460" max="8460" width="0" style="348" hidden="1" customWidth="1"/>
    <col min="8461" max="8462" width="13.75" style="348" customWidth="1"/>
    <col min="8463" max="8465" width="0" style="348" hidden="1" customWidth="1"/>
    <col min="8466" max="8470" width="6.25" style="348" customWidth="1"/>
    <col min="8471" max="8472" width="13.75" style="348" customWidth="1"/>
    <col min="8473" max="8704" width="9" style="348"/>
    <col min="8705" max="8705" width="29.125" style="348" customWidth="1"/>
    <col min="8706" max="8706" width="13.75" style="348" customWidth="1"/>
    <col min="8707" max="8709" width="0" style="348" hidden="1" customWidth="1"/>
    <col min="8710" max="8714" width="6.25" style="348" customWidth="1"/>
    <col min="8715" max="8715" width="13.75" style="348" customWidth="1"/>
    <col min="8716" max="8716" width="0" style="348" hidden="1" customWidth="1"/>
    <col min="8717" max="8718" width="13.75" style="348" customWidth="1"/>
    <col min="8719" max="8721" width="0" style="348" hidden="1" customWidth="1"/>
    <col min="8722" max="8726" width="6.25" style="348" customWidth="1"/>
    <col min="8727" max="8728" width="13.75" style="348" customWidth="1"/>
    <col min="8729" max="8960" width="9" style="348"/>
    <col min="8961" max="8961" width="29.125" style="348" customWidth="1"/>
    <col min="8962" max="8962" width="13.75" style="348" customWidth="1"/>
    <col min="8963" max="8965" width="0" style="348" hidden="1" customWidth="1"/>
    <col min="8966" max="8970" width="6.25" style="348" customWidth="1"/>
    <col min="8971" max="8971" width="13.75" style="348" customWidth="1"/>
    <col min="8972" max="8972" width="0" style="348" hidden="1" customWidth="1"/>
    <col min="8973" max="8974" width="13.75" style="348" customWidth="1"/>
    <col min="8975" max="8977" width="0" style="348" hidden="1" customWidth="1"/>
    <col min="8978" max="8982" width="6.25" style="348" customWidth="1"/>
    <col min="8983" max="8984" width="13.75" style="348" customWidth="1"/>
    <col min="8985" max="9216" width="9" style="348"/>
    <col min="9217" max="9217" width="29.125" style="348" customWidth="1"/>
    <col min="9218" max="9218" width="13.75" style="348" customWidth="1"/>
    <col min="9219" max="9221" width="0" style="348" hidden="1" customWidth="1"/>
    <col min="9222" max="9226" width="6.25" style="348" customWidth="1"/>
    <col min="9227" max="9227" width="13.75" style="348" customWidth="1"/>
    <col min="9228" max="9228" width="0" style="348" hidden="1" customWidth="1"/>
    <col min="9229" max="9230" width="13.75" style="348" customWidth="1"/>
    <col min="9231" max="9233" width="0" style="348" hidden="1" customWidth="1"/>
    <col min="9234" max="9238" width="6.25" style="348" customWidth="1"/>
    <col min="9239" max="9240" width="13.75" style="348" customWidth="1"/>
    <col min="9241" max="9472" width="9" style="348"/>
    <col min="9473" max="9473" width="29.125" style="348" customWidth="1"/>
    <col min="9474" max="9474" width="13.75" style="348" customWidth="1"/>
    <col min="9475" max="9477" width="0" style="348" hidden="1" customWidth="1"/>
    <col min="9478" max="9482" width="6.25" style="348" customWidth="1"/>
    <col min="9483" max="9483" width="13.75" style="348" customWidth="1"/>
    <col min="9484" max="9484" width="0" style="348" hidden="1" customWidth="1"/>
    <col min="9485" max="9486" width="13.75" style="348" customWidth="1"/>
    <col min="9487" max="9489" width="0" style="348" hidden="1" customWidth="1"/>
    <col min="9490" max="9494" width="6.25" style="348" customWidth="1"/>
    <col min="9495" max="9496" width="13.75" style="348" customWidth="1"/>
    <col min="9497" max="9728" width="9" style="348"/>
    <col min="9729" max="9729" width="29.125" style="348" customWidth="1"/>
    <col min="9730" max="9730" width="13.75" style="348" customWidth="1"/>
    <col min="9731" max="9733" width="0" style="348" hidden="1" customWidth="1"/>
    <col min="9734" max="9738" width="6.25" style="348" customWidth="1"/>
    <col min="9739" max="9739" width="13.75" style="348" customWidth="1"/>
    <col min="9740" max="9740" width="0" style="348" hidden="1" customWidth="1"/>
    <col min="9741" max="9742" width="13.75" style="348" customWidth="1"/>
    <col min="9743" max="9745" width="0" style="348" hidden="1" customWidth="1"/>
    <col min="9746" max="9750" width="6.25" style="348" customWidth="1"/>
    <col min="9751" max="9752" width="13.75" style="348" customWidth="1"/>
    <col min="9753" max="9984" width="9" style="348"/>
    <col min="9985" max="9985" width="29.125" style="348" customWidth="1"/>
    <col min="9986" max="9986" width="13.75" style="348" customWidth="1"/>
    <col min="9987" max="9989" width="0" style="348" hidden="1" customWidth="1"/>
    <col min="9990" max="9994" width="6.25" style="348" customWidth="1"/>
    <col min="9995" max="9995" width="13.75" style="348" customWidth="1"/>
    <col min="9996" max="9996" width="0" style="348" hidden="1" customWidth="1"/>
    <col min="9997" max="9998" width="13.75" style="348" customWidth="1"/>
    <col min="9999" max="10001" width="0" style="348" hidden="1" customWidth="1"/>
    <col min="10002" max="10006" width="6.25" style="348" customWidth="1"/>
    <col min="10007" max="10008" width="13.75" style="348" customWidth="1"/>
    <col min="10009" max="10240" width="9" style="348"/>
    <col min="10241" max="10241" width="29.125" style="348" customWidth="1"/>
    <col min="10242" max="10242" width="13.75" style="348" customWidth="1"/>
    <col min="10243" max="10245" width="0" style="348" hidden="1" customWidth="1"/>
    <col min="10246" max="10250" width="6.25" style="348" customWidth="1"/>
    <col min="10251" max="10251" width="13.75" style="348" customWidth="1"/>
    <col min="10252" max="10252" width="0" style="348" hidden="1" customWidth="1"/>
    <col min="10253" max="10254" width="13.75" style="348" customWidth="1"/>
    <col min="10255" max="10257" width="0" style="348" hidden="1" customWidth="1"/>
    <col min="10258" max="10262" width="6.25" style="348" customWidth="1"/>
    <col min="10263" max="10264" width="13.75" style="348" customWidth="1"/>
    <col min="10265" max="10496" width="9" style="348"/>
    <col min="10497" max="10497" width="29.125" style="348" customWidth="1"/>
    <col min="10498" max="10498" width="13.75" style="348" customWidth="1"/>
    <col min="10499" max="10501" width="0" style="348" hidden="1" customWidth="1"/>
    <col min="10502" max="10506" width="6.25" style="348" customWidth="1"/>
    <col min="10507" max="10507" width="13.75" style="348" customWidth="1"/>
    <col min="10508" max="10508" width="0" style="348" hidden="1" customWidth="1"/>
    <col min="10509" max="10510" width="13.75" style="348" customWidth="1"/>
    <col min="10511" max="10513" width="0" style="348" hidden="1" customWidth="1"/>
    <col min="10514" max="10518" width="6.25" style="348" customWidth="1"/>
    <col min="10519" max="10520" width="13.75" style="348" customWidth="1"/>
    <col min="10521" max="10752" width="9" style="348"/>
    <col min="10753" max="10753" width="29.125" style="348" customWidth="1"/>
    <col min="10754" max="10754" width="13.75" style="348" customWidth="1"/>
    <col min="10755" max="10757" width="0" style="348" hidden="1" customWidth="1"/>
    <col min="10758" max="10762" width="6.25" style="348" customWidth="1"/>
    <col min="10763" max="10763" width="13.75" style="348" customWidth="1"/>
    <col min="10764" max="10764" width="0" style="348" hidden="1" customWidth="1"/>
    <col min="10765" max="10766" width="13.75" style="348" customWidth="1"/>
    <col min="10767" max="10769" width="0" style="348" hidden="1" customWidth="1"/>
    <col min="10770" max="10774" width="6.25" style="348" customWidth="1"/>
    <col min="10775" max="10776" width="13.75" style="348" customWidth="1"/>
    <col min="10777" max="11008" width="9" style="348"/>
    <col min="11009" max="11009" width="29.125" style="348" customWidth="1"/>
    <col min="11010" max="11010" width="13.75" style="348" customWidth="1"/>
    <col min="11011" max="11013" width="0" style="348" hidden="1" customWidth="1"/>
    <col min="11014" max="11018" width="6.25" style="348" customWidth="1"/>
    <col min="11019" max="11019" width="13.75" style="348" customWidth="1"/>
    <col min="11020" max="11020" width="0" style="348" hidden="1" customWidth="1"/>
    <col min="11021" max="11022" width="13.75" style="348" customWidth="1"/>
    <col min="11023" max="11025" width="0" style="348" hidden="1" customWidth="1"/>
    <col min="11026" max="11030" width="6.25" style="348" customWidth="1"/>
    <col min="11031" max="11032" width="13.75" style="348" customWidth="1"/>
    <col min="11033" max="11264" width="9" style="348"/>
    <col min="11265" max="11265" width="29.125" style="348" customWidth="1"/>
    <col min="11266" max="11266" width="13.75" style="348" customWidth="1"/>
    <col min="11267" max="11269" width="0" style="348" hidden="1" customWidth="1"/>
    <col min="11270" max="11274" width="6.25" style="348" customWidth="1"/>
    <col min="11275" max="11275" width="13.75" style="348" customWidth="1"/>
    <col min="11276" max="11276" width="0" style="348" hidden="1" customWidth="1"/>
    <col min="11277" max="11278" width="13.75" style="348" customWidth="1"/>
    <col min="11279" max="11281" width="0" style="348" hidden="1" customWidth="1"/>
    <col min="11282" max="11286" width="6.25" style="348" customWidth="1"/>
    <col min="11287" max="11288" width="13.75" style="348" customWidth="1"/>
    <col min="11289" max="11520" width="9" style="348"/>
    <col min="11521" max="11521" width="29.125" style="348" customWidth="1"/>
    <col min="11522" max="11522" width="13.75" style="348" customWidth="1"/>
    <col min="11523" max="11525" width="0" style="348" hidden="1" customWidth="1"/>
    <col min="11526" max="11530" width="6.25" style="348" customWidth="1"/>
    <col min="11531" max="11531" width="13.75" style="348" customWidth="1"/>
    <col min="11532" max="11532" width="0" style="348" hidden="1" customWidth="1"/>
    <col min="11533" max="11534" width="13.75" style="348" customWidth="1"/>
    <col min="11535" max="11537" width="0" style="348" hidden="1" customWidth="1"/>
    <col min="11538" max="11542" width="6.25" style="348" customWidth="1"/>
    <col min="11543" max="11544" width="13.75" style="348" customWidth="1"/>
    <col min="11545" max="11776" width="9" style="348"/>
    <col min="11777" max="11777" width="29.125" style="348" customWidth="1"/>
    <col min="11778" max="11778" width="13.75" style="348" customWidth="1"/>
    <col min="11779" max="11781" width="0" style="348" hidden="1" customWidth="1"/>
    <col min="11782" max="11786" width="6.25" style="348" customWidth="1"/>
    <col min="11787" max="11787" width="13.75" style="348" customWidth="1"/>
    <col min="11788" max="11788" width="0" style="348" hidden="1" customWidth="1"/>
    <col min="11789" max="11790" width="13.75" style="348" customWidth="1"/>
    <col min="11791" max="11793" width="0" style="348" hidden="1" customWidth="1"/>
    <col min="11794" max="11798" width="6.25" style="348" customWidth="1"/>
    <col min="11799" max="11800" width="13.75" style="348" customWidth="1"/>
    <col min="11801" max="12032" width="9" style="348"/>
    <col min="12033" max="12033" width="29.125" style="348" customWidth="1"/>
    <col min="12034" max="12034" width="13.75" style="348" customWidth="1"/>
    <col min="12035" max="12037" width="0" style="348" hidden="1" customWidth="1"/>
    <col min="12038" max="12042" width="6.25" style="348" customWidth="1"/>
    <col min="12043" max="12043" width="13.75" style="348" customWidth="1"/>
    <col min="12044" max="12044" width="0" style="348" hidden="1" customWidth="1"/>
    <col min="12045" max="12046" width="13.75" style="348" customWidth="1"/>
    <col min="12047" max="12049" width="0" style="348" hidden="1" customWidth="1"/>
    <col min="12050" max="12054" width="6.25" style="348" customWidth="1"/>
    <col min="12055" max="12056" width="13.75" style="348" customWidth="1"/>
    <col min="12057" max="12288" width="9" style="348"/>
    <col min="12289" max="12289" width="29.125" style="348" customWidth="1"/>
    <col min="12290" max="12290" width="13.75" style="348" customWidth="1"/>
    <col min="12291" max="12293" width="0" style="348" hidden="1" customWidth="1"/>
    <col min="12294" max="12298" width="6.25" style="348" customWidth="1"/>
    <col min="12299" max="12299" width="13.75" style="348" customWidth="1"/>
    <col min="12300" max="12300" width="0" style="348" hidden="1" customWidth="1"/>
    <col min="12301" max="12302" width="13.75" style="348" customWidth="1"/>
    <col min="12303" max="12305" width="0" style="348" hidden="1" customWidth="1"/>
    <col min="12306" max="12310" width="6.25" style="348" customWidth="1"/>
    <col min="12311" max="12312" width="13.75" style="348" customWidth="1"/>
    <col min="12313" max="12544" width="9" style="348"/>
    <col min="12545" max="12545" width="29.125" style="348" customWidth="1"/>
    <col min="12546" max="12546" width="13.75" style="348" customWidth="1"/>
    <col min="12547" max="12549" width="0" style="348" hidden="1" customWidth="1"/>
    <col min="12550" max="12554" width="6.25" style="348" customWidth="1"/>
    <col min="12555" max="12555" width="13.75" style="348" customWidth="1"/>
    <col min="12556" max="12556" width="0" style="348" hidden="1" customWidth="1"/>
    <col min="12557" max="12558" width="13.75" style="348" customWidth="1"/>
    <col min="12559" max="12561" width="0" style="348" hidden="1" customWidth="1"/>
    <col min="12562" max="12566" width="6.25" style="348" customWidth="1"/>
    <col min="12567" max="12568" width="13.75" style="348" customWidth="1"/>
    <col min="12569" max="12800" width="9" style="348"/>
    <col min="12801" max="12801" width="29.125" style="348" customWidth="1"/>
    <col min="12802" max="12802" width="13.75" style="348" customWidth="1"/>
    <col min="12803" max="12805" width="0" style="348" hidden="1" customWidth="1"/>
    <col min="12806" max="12810" width="6.25" style="348" customWidth="1"/>
    <col min="12811" max="12811" width="13.75" style="348" customWidth="1"/>
    <col min="12812" max="12812" width="0" style="348" hidden="1" customWidth="1"/>
    <col min="12813" max="12814" width="13.75" style="348" customWidth="1"/>
    <col min="12815" max="12817" width="0" style="348" hidden="1" customWidth="1"/>
    <col min="12818" max="12822" width="6.25" style="348" customWidth="1"/>
    <col min="12823" max="12824" width="13.75" style="348" customWidth="1"/>
    <col min="12825" max="13056" width="9" style="348"/>
    <col min="13057" max="13057" width="29.125" style="348" customWidth="1"/>
    <col min="13058" max="13058" width="13.75" style="348" customWidth="1"/>
    <col min="13059" max="13061" width="0" style="348" hidden="1" customWidth="1"/>
    <col min="13062" max="13066" width="6.25" style="348" customWidth="1"/>
    <col min="13067" max="13067" width="13.75" style="348" customWidth="1"/>
    <col min="13068" max="13068" width="0" style="348" hidden="1" customWidth="1"/>
    <col min="13069" max="13070" width="13.75" style="348" customWidth="1"/>
    <col min="13071" max="13073" width="0" style="348" hidden="1" customWidth="1"/>
    <col min="13074" max="13078" width="6.25" style="348" customWidth="1"/>
    <col min="13079" max="13080" width="13.75" style="348" customWidth="1"/>
    <col min="13081" max="13312" width="9" style="348"/>
    <col min="13313" max="13313" width="29.125" style="348" customWidth="1"/>
    <col min="13314" max="13314" width="13.75" style="348" customWidth="1"/>
    <col min="13315" max="13317" width="0" style="348" hidden="1" customWidth="1"/>
    <col min="13318" max="13322" width="6.25" style="348" customWidth="1"/>
    <col min="13323" max="13323" width="13.75" style="348" customWidth="1"/>
    <col min="13324" max="13324" width="0" style="348" hidden="1" customWidth="1"/>
    <col min="13325" max="13326" width="13.75" style="348" customWidth="1"/>
    <col min="13327" max="13329" width="0" style="348" hidden="1" customWidth="1"/>
    <col min="13330" max="13334" width="6.25" style="348" customWidth="1"/>
    <col min="13335" max="13336" width="13.75" style="348" customWidth="1"/>
    <col min="13337" max="13568" width="9" style="348"/>
    <col min="13569" max="13569" width="29.125" style="348" customWidth="1"/>
    <col min="13570" max="13570" width="13.75" style="348" customWidth="1"/>
    <col min="13571" max="13573" width="0" style="348" hidden="1" customWidth="1"/>
    <col min="13574" max="13578" width="6.25" style="348" customWidth="1"/>
    <col min="13579" max="13579" width="13.75" style="348" customWidth="1"/>
    <col min="13580" max="13580" width="0" style="348" hidden="1" customWidth="1"/>
    <col min="13581" max="13582" width="13.75" style="348" customWidth="1"/>
    <col min="13583" max="13585" width="0" style="348" hidden="1" customWidth="1"/>
    <col min="13586" max="13590" width="6.25" style="348" customWidth="1"/>
    <col min="13591" max="13592" width="13.75" style="348" customWidth="1"/>
    <col min="13593" max="13824" width="9" style="348"/>
    <col min="13825" max="13825" width="29.125" style="348" customWidth="1"/>
    <col min="13826" max="13826" width="13.75" style="348" customWidth="1"/>
    <col min="13827" max="13829" width="0" style="348" hidden="1" customWidth="1"/>
    <col min="13830" max="13834" width="6.25" style="348" customWidth="1"/>
    <col min="13835" max="13835" width="13.75" style="348" customWidth="1"/>
    <col min="13836" max="13836" width="0" style="348" hidden="1" customWidth="1"/>
    <col min="13837" max="13838" width="13.75" style="348" customWidth="1"/>
    <col min="13839" max="13841" width="0" style="348" hidden="1" customWidth="1"/>
    <col min="13842" max="13846" width="6.25" style="348" customWidth="1"/>
    <col min="13847" max="13848" width="13.75" style="348" customWidth="1"/>
    <col min="13849" max="14080" width="9" style="348"/>
    <col min="14081" max="14081" width="29.125" style="348" customWidth="1"/>
    <col min="14082" max="14082" width="13.75" style="348" customWidth="1"/>
    <col min="14083" max="14085" width="0" style="348" hidden="1" customWidth="1"/>
    <col min="14086" max="14090" width="6.25" style="348" customWidth="1"/>
    <col min="14091" max="14091" width="13.75" style="348" customWidth="1"/>
    <col min="14092" max="14092" width="0" style="348" hidden="1" customWidth="1"/>
    <col min="14093" max="14094" width="13.75" style="348" customWidth="1"/>
    <col min="14095" max="14097" width="0" style="348" hidden="1" customWidth="1"/>
    <col min="14098" max="14102" width="6.25" style="348" customWidth="1"/>
    <col min="14103" max="14104" width="13.75" style="348" customWidth="1"/>
    <col min="14105" max="14336" width="9" style="348"/>
    <col min="14337" max="14337" width="29.125" style="348" customWidth="1"/>
    <col min="14338" max="14338" width="13.75" style="348" customWidth="1"/>
    <col min="14339" max="14341" width="0" style="348" hidden="1" customWidth="1"/>
    <col min="14342" max="14346" width="6.25" style="348" customWidth="1"/>
    <col min="14347" max="14347" width="13.75" style="348" customWidth="1"/>
    <col min="14348" max="14348" width="0" style="348" hidden="1" customWidth="1"/>
    <col min="14349" max="14350" width="13.75" style="348" customWidth="1"/>
    <col min="14351" max="14353" width="0" style="348" hidden="1" customWidth="1"/>
    <col min="14354" max="14358" width="6.25" style="348" customWidth="1"/>
    <col min="14359" max="14360" width="13.75" style="348" customWidth="1"/>
    <col min="14361" max="14592" width="9" style="348"/>
    <col min="14593" max="14593" width="29.125" style="348" customWidth="1"/>
    <col min="14594" max="14594" width="13.75" style="348" customWidth="1"/>
    <col min="14595" max="14597" width="0" style="348" hidden="1" customWidth="1"/>
    <col min="14598" max="14602" width="6.25" style="348" customWidth="1"/>
    <col min="14603" max="14603" width="13.75" style="348" customWidth="1"/>
    <col min="14604" max="14604" width="0" style="348" hidden="1" customWidth="1"/>
    <col min="14605" max="14606" width="13.75" style="348" customWidth="1"/>
    <col min="14607" max="14609" width="0" style="348" hidden="1" customWidth="1"/>
    <col min="14610" max="14614" width="6.25" style="348" customWidth="1"/>
    <col min="14615" max="14616" width="13.75" style="348" customWidth="1"/>
    <col min="14617" max="14848" width="9" style="348"/>
    <col min="14849" max="14849" width="29.125" style="348" customWidth="1"/>
    <col min="14850" max="14850" width="13.75" style="348" customWidth="1"/>
    <col min="14851" max="14853" width="0" style="348" hidden="1" customWidth="1"/>
    <col min="14854" max="14858" width="6.25" style="348" customWidth="1"/>
    <col min="14859" max="14859" width="13.75" style="348" customWidth="1"/>
    <col min="14860" max="14860" width="0" style="348" hidden="1" customWidth="1"/>
    <col min="14861" max="14862" width="13.75" style="348" customWidth="1"/>
    <col min="14863" max="14865" width="0" style="348" hidden="1" customWidth="1"/>
    <col min="14866" max="14870" width="6.25" style="348" customWidth="1"/>
    <col min="14871" max="14872" width="13.75" style="348" customWidth="1"/>
    <col min="14873" max="15104" width="9" style="348"/>
    <col min="15105" max="15105" width="29.125" style="348" customWidth="1"/>
    <col min="15106" max="15106" width="13.75" style="348" customWidth="1"/>
    <col min="15107" max="15109" width="0" style="348" hidden="1" customWidth="1"/>
    <col min="15110" max="15114" width="6.25" style="348" customWidth="1"/>
    <col min="15115" max="15115" width="13.75" style="348" customWidth="1"/>
    <col min="15116" max="15116" width="0" style="348" hidden="1" customWidth="1"/>
    <col min="15117" max="15118" width="13.75" style="348" customWidth="1"/>
    <col min="15119" max="15121" width="0" style="348" hidden="1" customWidth="1"/>
    <col min="15122" max="15126" width="6.25" style="348" customWidth="1"/>
    <col min="15127" max="15128" width="13.75" style="348" customWidth="1"/>
    <col min="15129" max="15360" width="9" style="348"/>
    <col min="15361" max="15361" width="29.125" style="348" customWidth="1"/>
    <col min="15362" max="15362" width="13.75" style="348" customWidth="1"/>
    <col min="15363" max="15365" width="0" style="348" hidden="1" customWidth="1"/>
    <col min="15366" max="15370" width="6.25" style="348" customWidth="1"/>
    <col min="15371" max="15371" width="13.75" style="348" customWidth="1"/>
    <col min="15372" max="15372" width="0" style="348" hidden="1" customWidth="1"/>
    <col min="15373" max="15374" width="13.75" style="348" customWidth="1"/>
    <col min="15375" max="15377" width="0" style="348" hidden="1" customWidth="1"/>
    <col min="15378" max="15382" width="6.25" style="348" customWidth="1"/>
    <col min="15383" max="15384" width="13.75" style="348" customWidth="1"/>
    <col min="15385" max="15616" width="9" style="348"/>
    <col min="15617" max="15617" width="29.125" style="348" customWidth="1"/>
    <col min="15618" max="15618" width="13.75" style="348" customWidth="1"/>
    <col min="15619" max="15621" width="0" style="348" hidden="1" customWidth="1"/>
    <col min="15622" max="15626" width="6.25" style="348" customWidth="1"/>
    <col min="15627" max="15627" width="13.75" style="348" customWidth="1"/>
    <col min="15628" max="15628" width="0" style="348" hidden="1" customWidth="1"/>
    <col min="15629" max="15630" width="13.75" style="348" customWidth="1"/>
    <col min="15631" max="15633" width="0" style="348" hidden="1" customWidth="1"/>
    <col min="15634" max="15638" width="6.25" style="348" customWidth="1"/>
    <col min="15639" max="15640" width="13.75" style="348" customWidth="1"/>
    <col min="15641" max="15872" width="9" style="348"/>
    <col min="15873" max="15873" width="29.125" style="348" customWidth="1"/>
    <col min="15874" max="15874" width="13.75" style="348" customWidth="1"/>
    <col min="15875" max="15877" width="0" style="348" hidden="1" customWidth="1"/>
    <col min="15878" max="15882" width="6.25" style="348" customWidth="1"/>
    <col min="15883" max="15883" width="13.75" style="348" customWidth="1"/>
    <col min="15884" max="15884" width="0" style="348" hidden="1" customWidth="1"/>
    <col min="15885" max="15886" width="13.75" style="348" customWidth="1"/>
    <col min="15887" max="15889" width="0" style="348" hidden="1" customWidth="1"/>
    <col min="15890" max="15894" width="6.25" style="348" customWidth="1"/>
    <col min="15895" max="15896" width="13.75" style="348" customWidth="1"/>
    <col min="15897" max="16128" width="9" style="348"/>
    <col min="16129" max="16129" width="29.125" style="348" customWidth="1"/>
    <col min="16130" max="16130" width="13.75" style="348" customWidth="1"/>
    <col min="16131" max="16133" width="0" style="348" hidden="1" customWidth="1"/>
    <col min="16134" max="16138" width="6.25" style="348" customWidth="1"/>
    <col min="16139" max="16139" width="13.75" style="348" customWidth="1"/>
    <col min="16140" max="16140" width="0" style="348" hidden="1" customWidth="1"/>
    <col min="16141" max="16142" width="13.75" style="348" customWidth="1"/>
    <col min="16143" max="16145" width="0" style="348" hidden="1" customWidth="1"/>
    <col min="16146" max="16150" width="6.25" style="348" customWidth="1"/>
    <col min="16151" max="16152" width="13.75" style="348" customWidth="1"/>
    <col min="16153" max="16384" width="9" style="348"/>
  </cols>
  <sheetData>
    <row r="1" spans="1:24" ht="36.75" customHeight="1">
      <c r="A1" s="499" t="s">
        <v>747</v>
      </c>
      <c r="B1" s="500"/>
      <c r="C1" s="500"/>
      <c r="D1" s="500"/>
      <c r="E1" s="500"/>
      <c r="F1" s="500"/>
      <c r="G1" s="500"/>
      <c r="H1" s="500"/>
      <c r="I1" s="500"/>
      <c r="J1" s="500"/>
      <c r="K1" s="500"/>
      <c r="L1" s="500"/>
      <c r="M1" s="500"/>
      <c r="N1" s="500"/>
      <c r="O1" s="500"/>
      <c r="P1" s="500"/>
      <c r="Q1" s="500"/>
      <c r="R1" s="500"/>
      <c r="S1" s="500"/>
      <c r="T1" s="500"/>
      <c r="U1" s="500"/>
      <c r="V1" s="500"/>
      <c r="W1" s="500"/>
      <c r="X1" s="500"/>
    </row>
    <row r="2" spans="1:24" ht="23.25" customHeight="1">
      <c r="A2" s="501" t="s">
        <v>776</v>
      </c>
      <c r="B2" s="501"/>
      <c r="C2" s="501"/>
      <c r="D2" s="501"/>
      <c r="E2" s="501"/>
      <c r="F2" s="501"/>
      <c r="G2" s="501"/>
      <c r="H2" s="501"/>
      <c r="I2" s="501"/>
      <c r="J2" s="501"/>
      <c r="K2" s="501"/>
      <c r="L2" s="501"/>
      <c r="M2" s="501"/>
      <c r="N2" s="501"/>
      <c r="O2" s="501"/>
      <c r="P2" s="501"/>
      <c r="Q2" s="501"/>
      <c r="R2" s="501"/>
      <c r="S2" s="501"/>
      <c r="T2" s="501"/>
      <c r="U2" s="501"/>
      <c r="V2" s="501"/>
      <c r="W2" s="501"/>
      <c r="X2" s="501"/>
    </row>
    <row r="3" spans="1:24" s="350" customFormat="1" ht="16.5" customHeight="1" thickBot="1">
      <c r="A3" s="349" t="str">
        <f>资产负债表!A3</f>
        <v>编制单位：ABC公司</v>
      </c>
      <c r="X3" s="351"/>
    </row>
    <row r="4" spans="1:24" s="350" customFormat="1" ht="22.5" customHeight="1">
      <c r="A4" s="502" t="s">
        <v>753</v>
      </c>
      <c r="B4" s="504" t="s">
        <v>752</v>
      </c>
      <c r="C4" s="504"/>
      <c r="D4" s="504"/>
      <c r="E4" s="504"/>
      <c r="F4" s="504"/>
      <c r="G4" s="504"/>
      <c r="H4" s="504"/>
      <c r="I4" s="504"/>
      <c r="J4" s="504"/>
      <c r="K4" s="505"/>
      <c r="L4" s="505"/>
      <c r="M4" s="504"/>
      <c r="N4" s="506" t="s">
        <v>444</v>
      </c>
      <c r="O4" s="506"/>
      <c r="P4" s="506"/>
      <c r="Q4" s="506"/>
      <c r="R4" s="504"/>
      <c r="S4" s="504"/>
      <c r="T4" s="504"/>
      <c r="U4" s="504"/>
      <c r="V4" s="504"/>
      <c r="W4" s="505"/>
      <c r="X4" s="507"/>
    </row>
    <row r="5" spans="1:24" s="350" customFormat="1" ht="22.5" customHeight="1">
      <c r="A5" s="503"/>
      <c r="B5" s="494" t="s">
        <v>784</v>
      </c>
      <c r="C5" s="493" t="s">
        <v>754</v>
      </c>
      <c r="D5" s="493"/>
      <c r="E5" s="493"/>
      <c r="F5" s="494" t="s">
        <v>428</v>
      </c>
      <c r="G5" s="494" t="s">
        <v>429</v>
      </c>
      <c r="H5" s="494" t="s">
        <v>755</v>
      </c>
      <c r="I5" s="494" t="s">
        <v>756</v>
      </c>
      <c r="J5" s="494" t="s">
        <v>430</v>
      </c>
      <c r="K5" s="494" t="s">
        <v>512</v>
      </c>
      <c r="L5" s="494" t="s">
        <v>757</v>
      </c>
      <c r="M5" s="497" t="s">
        <v>785</v>
      </c>
      <c r="N5" s="494" t="s">
        <v>784</v>
      </c>
      <c r="O5" s="493" t="s">
        <v>754</v>
      </c>
      <c r="P5" s="493"/>
      <c r="Q5" s="493"/>
      <c r="R5" s="494" t="s">
        <v>428</v>
      </c>
      <c r="S5" s="494" t="s">
        <v>429</v>
      </c>
      <c r="T5" s="494" t="s">
        <v>755</v>
      </c>
      <c r="U5" s="494" t="s">
        <v>756</v>
      </c>
      <c r="V5" s="494" t="s">
        <v>430</v>
      </c>
      <c r="W5" s="494" t="s">
        <v>512</v>
      </c>
      <c r="X5" s="497" t="s">
        <v>785</v>
      </c>
    </row>
    <row r="6" spans="1:24" s="352" customFormat="1" ht="24.75" customHeight="1">
      <c r="A6" s="503"/>
      <c r="B6" s="495"/>
      <c r="C6" s="393" t="s">
        <v>758</v>
      </c>
      <c r="D6" s="393" t="s">
        <v>759</v>
      </c>
      <c r="E6" s="393" t="s">
        <v>757</v>
      </c>
      <c r="F6" s="495"/>
      <c r="G6" s="495"/>
      <c r="H6" s="495"/>
      <c r="I6" s="495"/>
      <c r="J6" s="495"/>
      <c r="K6" s="496"/>
      <c r="L6" s="496"/>
      <c r="M6" s="498"/>
      <c r="N6" s="495"/>
      <c r="O6" s="393" t="s">
        <v>758</v>
      </c>
      <c r="P6" s="393" t="s">
        <v>759</v>
      </c>
      <c r="Q6" s="393" t="s">
        <v>757</v>
      </c>
      <c r="R6" s="495"/>
      <c r="S6" s="495"/>
      <c r="T6" s="495"/>
      <c r="U6" s="495"/>
      <c r="V6" s="495"/>
      <c r="W6" s="496"/>
      <c r="X6" s="498"/>
    </row>
    <row r="7" spans="1:24" s="350" customFormat="1" ht="22.5" customHeight="1">
      <c r="A7" s="353" t="s">
        <v>431</v>
      </c>
      <c r="B7" s="354">
        <f>N34</f>
        <v>0</v>
      </c>
      <c r="C7" s="354">
        <f t="shared" ref="C7:K7" si="0">O34</f>
        <v>0</v>
      </c>
      <c r="D7" s="354">
        <f t="shared" si="0"/>
        <v>0</v>
      </c>
      <c r="E7" s="354">
        <f t="shared" si="0"/>
        <v>0</v>
      </c>
      <c r="F7" s="354">
        <f t="shared" si="0"/>
        <v>0</v>
      </c>
      <c r="G7" s="354">
        <f t="shared" si="0"/>
        <v>0</v>
      </c>
      <c r="H7" s="354">
        <f t="shared" si="0"/>
        <v>0</v>
      </c>
      <c r="I7" s="354">
        <f t="shared" si="0"/>
        <v>0</v>
      </c>
      <c r="J7" s="354">
        <f>'TB-上期'!AC118</f>
        <v>0</v>
      </c>
      <c r="K7" s="354">
        <f t="shared" si="0"/>
        <v>0</v>
      </c>
      <c r="L7" s="356"/>
      <c r="M7" s="357">
        <f>SUM(B7:F7,-G7,H7:L7)</f>
        <v>0</v>
      </c>
      <c r="N7" s="358">
        <f>'TB-上期'!D110</f>
        <v>0</v>
      </c>
      <c r="O7" s="358"/>
      <c r="P7" s="358"/>
      <c r="Q7" s="358"/>
      <c r="R7" s="355"/>
      <c r="S7" s="355"/>
      <c r="T7" s="355"/>
      <c r="U7" s="355"/>
      <c r="V7" s="355"/>
      <c r="W7" s="356">
        <f>'TB-上期'!AC168</f>
        <v>0</v>
      </c>
      <c r="X7" s="359">
        <f t="shared" ref="X7:X34" si="1">SUM(N7:R7,-S7,T7:W7)</f>
        <v>0</v>
      </c>
    </row>
    <row r="8" spans="1:24" s="350" customFormat="1" ht="22.5" customHeight="1">
      <c r="A8" s="360" t="s">
        <v>432</v>
      </c>
      <c r="B8" s="354"/>
      <c r="C8" s="354"/>
      <c r="D8" s="354"/>
      <c r="E8" s="354"/>
      <c r="F8" s="354"/>
      <c r="G8" s="355"/>
      <c r="H8" s="355"/>
      <c r="I8" s="355"/>
      <c r="J8" s="355"/>
      <c r="K8" s="356"/>
      <c r="L8" s="356"/>
      <c r="M8" s="357">
        <f t="shared" ref="M8:M34" si="2">SUM(B8:F8,-G8,H8:L8)</f>
        <v>0</v>
      </c>
      <c r="N8" s="358"/>
      <c r="O8" s="358"/>
      <c r="P8" s="358"/>
      <c r="Q8" s="358"/>
      <c r="R8" s="355"/>
      <c r="S8" s="355"/>
      <c r="T8" s="355"/>
      <c r="U8" s="355"/>
      <c r="V8" s="355"/>
      <c r="W8" s="356"/>
      <c r="X8" s="359">
        <f t="shared" si="1"/>
        <v>0</v>
      </c>
    </row>
    <row r="9" spans="1:24" s="350" customFormat="1" ht="22.5" customHeight="1">
      <c r="A9" s="360" t="s">
        <v>760</v>
      </c>
      <c r="B9" s="354"/>
      <c r="C9" s="354"/>
      <c r="D9" s="354"/>
      <c r="E9" s="354"/>
      <c r="F9" s="354"/>
      <c r="G9" s="355"/>
      <c r="H9" s="355"/>
      <c r="I9" s="355"/>
      <c r="J9" s="355"/>
      <c r="K9" s="356"/>
      <c r="L9" s="356"/>
      <c r="M9" s="357">
        <f t="shared" si="2"/>
        <v>0</v>
      </c>
      <c r="N9" s="358"/>
      <c r="O9" s="358"/>
      <c r="P9" s="358"/>
      <c r="Q9" s="358"/>
      <c r="R9" s="355"/>
      <c r="S9" s="355"/>
      <c r="T9" s="355"/>
      <c r="U9" s="355"/>
      <c r="V9" s="355"/>
      <c r="W9" s="356"/>
      <c r="X9" s="359">
        <f t="shared" si="1"/>
        <v>0</v>
      </c>
    </row>
    <row r="10" spans="1:24" s="350" customFormat="1" ht="22.5" customHeight="1">
      <c r="A10" s="360" t="s">
        <v>761</v>
      </c>
      <c r="B10" s="354"/>
      <c r="C10" s="354"/>
      <c r="D10" s="354"/>
      <c r="E10" s="354"/>
      <c r="F10" s="354"/>
      <c r="G10" s="355"/>
      <c r="H10" s="355"/>
      <c r="I10" s="355"/>
      <c r="J10" s="355"/>
      <c r="K10" s="356"/>
      <c r="L10" s="356"/>
      <c r="M10" s="357">
        <f t="shared" si="2"/>
        <v>0</v>
      </c>
      <c r="N10" s="358"/>
      <c r="O10" s="358"/>
      <c r="P10" s="358"/>
      <c r="Q10" s="358"/>
      <c r="R10" s="355"/>
      <c r="S10" s="355"/>
      <c r="T10" s="355"/>
      <c r="U10" s="355"/>
      <c r="V10" s="355"/>
      <c r="W10" s="356"/>
      <c r="X10" s="359">
        <f t="shared" si="1"/>
        <v>0</v>
      </c>
    </row>
    <row r="11" spans="1:24" s="350" customFormat="1" ht="22.5" customHeight="1">
      <c r="A11" s="353" t="s">
        <v>433</v>
      </c>
      <c r="B11" s="354">
        <f t="shared" ref="B11:K11" si="3">SUM(B7:B10)</f>
        <v>0</v>
      </c>
      <c r="C11" s="354">
        <f t="shared" si="3"/>
        <v>0</v>
      </c>
      <c r="D11" s="354">
        <f t="shared" si="3"/>
        <v>0</v>
      </c>
      <c r="E11" s="354">
        <f t="shared" si="3"/>
        <v>0</v>
      </c>
      <c r="F11" s="354">
        <f t="shared" si="3"/>
        <v>0</v>
      </c>
      <c r="G11" s="355">
        <f t="shared" si="3"/>
        <v>0</v>
      </c>
      <c r="H11" s="355">
        <f t="shared" si="3"/>
        <v>0</v>
      </c>
      <c r="I11" s="355">
        <f t="shared" si="3"/>
        <v>0</v>
      </c>
      <c r="J11" s="355">
        <f t="shared" si="3"/>
        <v>0</v>
      </c>
      <c r="K11" s="355">
        <f t="shared" si="3"/>
        <v>0</v>
      </c>
      <c r="L11" s="355"/>
      <c r="M11" s="357">
        <f t="shared" si="2"/>
        <v>0</v>
      </c>
      <c r="N11" s="358">
        <f t="shared" ref="N11:W11" si="4">SUM(N7:N10)</f>
        <v>0</v>
      </c>
      <c r="O11" s="358">
        <f t="shared" si="4"/>
        <v>0</v>
      </c>
      <c r="P11" s="358">
        <f t="shared" si="4"/>
        <v>0</v>
      </c>
      <c r="Q11" s="358">
        <f t="shared" si="4"/>
        <v>0</v>
      </c>
      <c r="R11" s="355">
        <f t="shared" si="4"/>
        <v>0</v>
      </c>
      <c r="S11" s="355">
        <f>SUM(S7:S10)</f>
        <v>0</v>
      </c>
      <c r="T11" s="355">
        <f t="shared" si="4"/>
        <v>0</v>
      </c>
      <c r="U11" s="355">
        <f t="shared" si="4"/>
        <v>0</v>
      </c>
      <c r="V11" s="355">
        <f t="shared" si="4"/>
        <v>0</v>
      </c>
      <c r="W11" s="355">
        <f t="shared" si="4"/>
        <v>0</v>
      </c>
      <c r="X11" s="359">
        <f t="shared" si="1"/>
        <v>0</v>
      </c>
    </row>
    <row r="12" spans="1:24" s="350" customFormat="1" ht="25.5" customHeight="1">
      <c r="A12" s="353" t="s">
        <v>762</v>
      </c>
      <c r="B12" s="354">
        <f t="shared" ref="B12:K12" si="5">B13+B14+B19+B23+B30+B33</f>
        <v>0</v>
      </c>
      <c r="C12" s="354">
        <f t="shared" si="5"/>
        <v>0</v>
      </c>
      <c r="D12" s="354">
        <f t="shared" si="5"/>
        <v>0</v>
      </c>
      <c r="E12" s="354">
        <f t="shared" si="5"/>
        <v>0</v>
      </c>
      <c r="F12" s="354">
        <f t="shared" si="5"/>
        <v>0</v>
      </c>
      <c r="G12" s="354">
        <f t="shared" si="5"/>
        <v>0</v>
      </c>
      <c r="H12" s="354">
        <f t="shared" si="5"/>
        <v>0</v>
      </c>
      <c r="I12" s="354">
        <f t="shared" si="5"/>
        <v>0</v>
      </c>
      <c r="J12" s="354">
        <f t="shared" si="5"/>
        <v>0</v>
      </c>
      <c r="K12" s="354">
        <f t="shared" si="5"/>
        <v>0</v>
      </c>
      <c r="L12" s="354"/>
      <c r="M12" s="357">
        <f t="shared" si="2"/>
        <v>0</v>
      </c>
      <c r="N12" s="358">
        <f t="shared" ref="N12:V12" si="6">N13+N14+N19+N23+N30+N33</f>
        <v>0</v>
      </c>
      <c r="O12" s="358">
        <f t="shared" si="6"/>
        <v>0</v>
      </c>
      <c r="P12" s="358">
        <f t="shared" si="6"/>
        <v>0</v>
      </c>
      <c r="Q12" s="358">
        <f t="shared" si="6"/>
        <v>0</v>
      </c>
      <c r="R12" s="358">
        <f t="shared" si="6"/>
        <v>0</v>
      </c>
      <c r="S12" s="358">
        <f t="shared" si="6"/>
        <v>0</v>
      </c>
      <c r="T12" s="358">
        <f t="shared" si="6"/>
        <v>0</v>
      </c>
      <c r="U12" s="358">
        <f t="shared" si="6"/>
        <v>0</v>
      </c>
      <c r="V12" s="358">
        <f t="shared" si="6"/>
        <v>0</v>
      </c>
      <c r="W12" s="358">
        <f>W13+W14+W19+W23+W30+W33</f>
        <v>0</v>
      </c>
      <c r="X12" s="359">
        <f t="shared" si="1"/>
        <v>0</v>
      </c>
    </row>
    <row r="13" spans="1:24" s="350" customFormat="1" ht="22.5" customHeight="1">
      <c r="A13" s="361" t="s">
        <v>763</v>
      </c>
      <c r="B13" s="354"/>
      <c r="C13" s="354"/>
      <c r="D13" s="354"/>
      <c r="E13" s="354"/>
      <c r="F13" s="354"/>
      <c r="G13" s="355"/>
      <c r="H13" s="355">
        <v>0</v>
      </c>
      <c r="I13" s="355"/>
      <c r="J13" s="355"/>
      <c r="K13" s="356">
        <f>'TB-本期'!AC166</f>
        <v>0</v>
      </c>
      <c r="L13" s="356"/>
      <c r="M13" s="357">
        <f t="shared" si="2"/>
        <v>0</v>
      </c>
      <c r="N13" s="358"/>
      <c r="O13" s="358"/>
      <c r="P13" s="358"/>
      <c r="Q13" s="358"/>
      <c r="R13" s="355"/>
      <c r="S13" s="355"/>
      <c r="T13" s="355">
        <v>0</v>
      </c>
      <c r="U13" s="355"/>
      <c r="V13" s="355"/>
      <c r="W13" s="356">
        <f>'TB-上期'!AC166</f>
        <v>0</v>
      </c>
      <c r="X13" s="359">
        <f t="shared" si="1"/>
        <v>0</v>
      </c>
    </row>
    <row r="14" spans="1:24" s="350" customFormat="1" ht="22.5" customHeight="1">
      <c r="A14" s="361" t="s">
        <v>434</v>
      </c>
      <c r="B14" s="362">
        <f t="shared" ref="B14:K14" si="7">SUM(B15:B18)</f>
        <v>0</v>
      </c>
      <c r="C14" s="354">
        <f t="shared" si="7"/>
        <v>0</v>
      </c>
      <c r="D14" s="354">
        <f t="shared" si="7"/>
        <v>0</v>
      </c>
      <c r="E14" s="354">
        <f t="shared" si="7"/>
        <v>0</v>
      </c>
      <c r="F14" s="354">
        <f t="shared" si="7"/>
        <v>0</v>
      </c>
      <c r="G14" s="355">
        <f t="shared" si="7"/>
        <v>0</v>
      </c>
      <c r="H14" s="355">
        <f t="shared" si="7"/>
        <v>0</v>
      </c>
      <c r="I14" s="355">
        <f t="shared" si="7"/>
        <v>0</v>
      </c>
      <c r="J14" s="355">
        <f t="shared" si="7"/>
        <v>0</v>
      </c>
      <c r="K14" s="355">
        <f t="shared" si="7"/>
        <v>0</v>
      </c>
      <c r="L14" s="355"/>
      <c r="M14" s="357">
        <f t="shared" si="2"/>
        <v>0</v>
      </c>
      <c r="N14" s="358">
        <f t="shared" ref="N14:W14" si="8">SUM(N15:N18)</f>
        <v>0</v>
      </c>
      <c r="O14" s="358">
        <f t="shared" si="8"/>
        <v>0</v>
      </c>
      <c r="P14" s="358">
        <f t="shared" si="8"/>
        <v>0</v>
      </c>
      <c r="Q14" s="358">
        <f t="shared" si="8"/>
        <v>0</v>
      </c>
      <c r="R14" s="355">
        <f t="shared" si="8"/>
        <v>0</v>
      </c>
      <c r="S14" s="355">
        <f t="shared" si="8"/>
        <v>0</v>
      </c>
      <c r="T14" s="355">
        <f t="shared" si="8"/>
        <v>0</v>
      </c>
      <c r="U14" s="355">
        <f t="shared" si="8"/>
        <v>0</v>
      </c>
      <c r="V14" s="355">
        <f t="shared" si="8"/>
        <v>0</v>
      </c>
      <c r="W14" s="355">
        <f t="shared" si="8"/>
        <v>0</v>
      </c>
      <c r="X14" s="359">
        <f t="shared" si="1"/>
        <v>0</v>
      </c>
    </row>
    <row r="15" spans="1:24" s="350" customFormat="1" ht="22.5" customHeight="1">
      <c r="A15" s="360" t="s">
        <v>764</v>
      </c>
      <c r="B15" s="363"/>
      <c r="C15" s="354"/>
      <c r="D15" s="354"/>
      <c r="E15" s="354"/>
      <c r="F15" s="354"/>
      <c r="G15" s="355"/>
      <c r="H15" s="355"/>
      <c r="I15" s="355"/>
      <c r="J15" s="355"/>
      <c r="K15" s="356"/>
      <c r="L15" s="356"/>
      <c r="M15" s="357">
        <f t="shared" si="2"/>
        <v>0</v>
      </c>
      <c r="N15" s="358"/>
      <c r="O15" s="358"/>
      <c r="P15" s="358"/>
      <c r="Q15" s="358"/>
      <c r="R15" s="355"/>
      <c r="S15" s="355"/>
      <c r="T15" s="355"/>
      <c r="U15" s="355"/>
      <c r="V15" s="355"/>
      <c r="W15" s="356"/>
      <c r="X15" s="359">
        <f t="shared" si="1"/>
        <v>0</v>
      </c>
    </row>
    <row r="16" spans="1:24" s="350" customFormat="1" ht="22.5" customHeight="1">
      <c r="A16" s="360" t="s">
        <v>435</v>
      </c>
      <c r="B16" s="354"/>
      <c r="C16" s="354"/>
      <c r="D16" s="354"/>
      <c r="E16" s="354"/>
      <c r="F16" s="354"/>
      <c r="G16" s="355"/>
      <c r="H16" s="355"/>
      <c r="I16" s="355"/>
      <c r="J16" s="355"/>
      <c r="K16" s="356"/>
      <c r="L16" s="356"/>
      <c r="M16" s="357">
        <f t="shared" si="2"/>
        <v>0</v>
      </c>
      <c r="N16" s="358"/>
      <c r="O16" s="358"/>
      <c r="P16" s="358"/>
      <c r="Q16" s="358"/>
      <c r="R16" s="355"/>
      <c r="S16" s="355"/>
      <c r="T16" s="355"/>
      <c r="U16" s="355"/>
      <c r="V16" s="355"/>
      <c r="W16" s="356"/>
      <c r="X16" s="359">
        <f t="shared" si="1"/>
        <v>0</v>
      </c>
    </row>
    <row r="17" spans="1:24" s="350" customFormat="1" ht="22.5" customHeight="1">
      <c r="A17" s="360" t="s">
        <v>436</v>
      </c>
      <c r="B17" s="354"/>
      <c r="C17" s="354"/>
      <c r="D17" s="354"/>
      <c r="E17" s="354"/>
      <c r="F17" s="354"/>
      <c r="G17" s="355"/>
      <c r="H17" s="355"/>
      <c r="I17" s="355"/>
      <c r="J17" s="355"/>
      <c r="K17" s="356"/>
      <c r="L17" s="356"/>
      <c r="M17" s="357">
        <f t="shared" si="2"/>
        <v>0</v>
      </c>
      <c r="N17" s="358"/>
      <c r="O17" s="358"/>
      <c r="P17" s="358"/>
      <c r="Q17" s="358"/>
      <c r="R17" s="355"/>
      <c r="S17" s="355"/>
      <c r="T17" s="355"/>
      <c r="U17" s="355"/>
      <c r="V17" s="355"/>
      <c r="W17" s="356"/>
      <c r="X17" s="359">
        <f t="shared" si="1"/>
        <v>0</v>
      </c>
    </row>
    <row r="18" spans="1:24" s="350" customFormat="1" ht="22.5" customHeight="1">
      <c r="A18" s="360" t="s">
        <v>437</v>
      </c>
      <c r="B18" s="354"/>
      <c r="C18" s="354"/>
      <c r="D18" s="354"/>
      <c r="E18" s="354"/>
      <c r="F18" s="354"/>
      <c r="G18" s="355"/>
      <c r="H18" s="355"/>
      <c r="I18" s="355"/>
      <c r="J18" s="355"/>
      <c r="K18" s="356"/>
      <c r="L18" s="356"/>
      <c r="M18" s="357">
        <f t="shared" si="2"/>
        <v>0</v>
      </c>
      <c r="N18" s="358"/>
      <c r="O18" s="358"/>
      <c r="P18" s="358"/>
      <c r="Q18" s="358"/>
      <c r="R18" s="355"/>
      <c r="S18" s="355"/>
      <c r="T18" s="355"/>
      <c r="U18" s="355"/>
      <c r="V18" s="355"/>
      <c r="W18" s="356"/>
      <c r="X18" s="359">
        <f t="shared" si="1"/>
        <v>0</v>
      </c>
    </row>
    <row r="19" spans="1:24" s="350" customFormat="1" ht="22.5" customHeight="1">
      <c r="A19" s="361" t="s">
        <v>765</v>
      </c>
      <c r="B19" s="354">
        <f t="shared" ref="B19:K19" si="9">SUM(B20:B22)</f>
        <v>0</v>
      </c>
      <c r="C19" s="354">
        <f t="shared" si="9"/>
        <v>0</v>
      </c>
      <c r="D19" s="354">
        <f t="shared" si="9"/>
        <v>0</v>
      </c>
      <c r="E19" s="354">
        <f t="shared" si="9"/>
        <v>0</v>
      </c>
      <c r="F19" s="354">
        <f t="shared" si="9"/>
        <v>0</v>
      </c>
      <c r="G19" s="355">
        <f t="shared" si="9"/>
        <v>0</v>
      </c>
      <c r="H19" s="355">
        <f t="shared" si="9"/>
        <v>0</v>
      </c>
      <c r="I19" s="355">
        <f t="shared" si="9"/>
        <v>0</v>
      </c>
      <c r="J19" s="355">
        <f t="shared" si="9"/>
        <v>0</v>
      </c>
      <c r="K19" s="355">
        <f t="shared" si="9"/>
        <v>0</v>
      </c>
      <c r="L19" s="355"/>
      <c r="M19" s="357">
        <f t="shared" si="2"/>
        <v>0</v>
      </c>
      <c r="N19" s="358">
        <f t="shared" ref="N19:W19" si="10">SUM(N20:N22)</f>
        <v>0</v>
      </c>
      <c r="O19" s="358">
        <f t="shared" si="10"/>
        <v>0</v>
      </c>
      <c r="P19" s="358">
        <f t="shared" si="10"/>
        <v>0</v>
      </c>
      <c r="Q19" s="358">
        <f t="shared" si="10"/>
        <v>0</v>
      </c>
      <c r="R19" s="355">
        <f t="shared" si="10"/>
        <v>0</v>
      </c>
      <c r="S19" s="355">
        <f t="shared" si="10"/>
        <v>0</v>
      </c>
      <c r="T19" s="355">
        <f t="shared" si="10"/>
        <v>0</v>
      </c>
      <c r="U19" s="355">
        <f t="shared" si="10"/>
        <v>0</v>
      </c>
      <c r="V19" s="355">
        <f t="shared" si="10"/>
        <v>0</v>
      </c>
      <c r="W19" s="355">
        <f t="shared" si="10"/>
        <v>0</v>
      </c>
      <c r="X19" s="359">
        <f t="shared" si="1"/>
        <v>0</v>
      </c>
    </row>
    <row r="20" spans="1:24" s="350" customFormat="1" ht="22.5" customHeight="1">
      <c r="A20" s="360" t="s">
        <v>438</v>
      </c>
      <c r="B20" s="354"/>
      <c r="C20" s="354"/>
      <c r="D20" s="354"/>
      <c r="E20" s="354"/>
      <c r="F20" s="354"/>
      <c r="G20" s="355"/>
      <c r="H20" s="355"/>
      <c r="I20" s="355"/>
      <c r="J20" s="355"/>
      <c r="K20" s="356">
        <f>-J20</f>
        <v>0</v>
      </c>
      <c r="L20" s="356"/>
      <c r="M20" s="357">
        <f t="shared" si="2"/>
        <v>0</v>
      </c>
      <c r="N20" s="358"/>
      <c r="O20" s="358"/>
      <c r="P20" s="358"/>
      <c r="Q20" s="358"/>
      <c r="R20" s="355"/>
      <c r="S20" s="355"/>
      <c r="T20" s="355"/>
      <c r="U20" s="355"/>
      <c r="V20" s="355">
        <f>'TB-上期'!AC172</f>
        <v>0</v>
      </c>
      <c r="W20" s="356">
        <f>-V20</f>
        <v>0</v>
      </c>
      <c r="X20" s="359">
        <f t="shared" si="1"/>
        <v>0</v>
      </c>
    </row>
    <row r="21" spans="1:24" s="350" customFormat="1" ht="22.5" customHeight="1">
      <c r="A21" s="360" t="s">
        <v>766</v>
      </c>
      <c r="B21" s="354"/>
      <c r="C21" s="354"/>
      <c r="D21" s="354"/>
      <c r="E21" s="354"/>
      <c r="F21" s="354"/>
      <c r="G21" s="355"/>
      <c r="H21" s="355"/>
      <c r="I21" s="355"/>
      <c r="J21" s="355"/>
      <c r="K21" s="356"/>
      <c r="L21" s="356"/>
      <c r="M21" s="357">
        <f t="shared" si="2"/>
        <v>0</v>
      </c>
      <c r="N21" s="358"/>
      <c r="O21" s="358"/>
      <c r="P21" s="358"/>
      <c r="Q21" s="358"/>
      <c r="R21" s="355"/>
      <c r="S21" s="355"/>
      <c r="T21" s="355"/>
      <c r="U21" s="355"/>
      <c r="V21" s="355"/>
      <c r="W21" s="356"/>
      <c r="X21" s="359">
        <f t="shared" si="1"/>
        <v>0</v>
      </c>
    </row>
    <row r="22" spans="1:24" s="350" customFormat="1" ht="22.5" customHeight="1">
      <c r="A22" s="360" t="s">
        <v>767</v>
      </c>
      <c r="B22" s="354"/>
      <c r="C22" s="354"/>
      <c r="D22" s="354"/>
      <c r="E22" s="354"/>
      <c r="F22" s="354"/>
      <c r="G22" s="355"/>
      <c r="H22" s="355"/>
      <c r="I22" s="355"/>
      <c r="J22" s="355"/>
      <c r="K22" s="356"/>
      <c r="L22" s="356"/>
      <c r="M22" s="357">
        <f t="shared" si="2"/>
        <v>0</v>
      </c>
      <c r="N22" s="358"/>
      <c r="O22" s="358"/>
      <c r="P22" s="358"/>
      <c r="Q22" s="358"/>
      <c r="R22" s="355"/>
      <c r="S22" s="355"/>
      <c r="T22" s="355"/>
      <c r="U22" s="355"/>
      <c r="V22" s="355"/>
      <c r="W22" s="356"/>
      <c r="X22" s="359">
        <f t="shared" si="1"/>
        <v>0</v>
      </c>
    </row>
    <row r="23" spans="1:24" s="350" customFormat="1" ht="22.5" customHeight="1">
      <c r="A23" s="361" t="s">
        <v>439</v>
      </c>
      <c r="B23" s="354">
        <f t="shared" ref="B23:K23" si="11">SUM(B24:B29)</f>
        <v>0</v>
      </c>
      <c r="C23" s="354">
        <f t="shared" si="11"/>
        <v>0</v>
      </c>
      <c r="D23" s="354">
        <f t="shared" si="11"/>
        <v>0</v>
      </c>
      <c r="E23" s="354">
        <f t="shared" si="11"/>
        <v>0</v>
      </c>
      <c r="F23" s="354">
        <f t="shared" si="11"/>
        <v>0</v>
      </c>
      <c r="G23" s="355">
        <f t="shared" si="11"/>
        <v>0</v>
      </c>
      <c r="H23" s="355">
        <f t="shared" si="11"/>
        <v>0</v>
      </c>
      <c r="I23" s="355">
        <f t="shared" si="11"/>
        <v>0</v>
      </c>
      <c r="J23" s="355">
        <f t="shared" si="11"/>
        <v>0</v>
      </c>
      <c r="K23" s="355">
        <f t="shared" si="11"/>
        <v>0</v>
      </c>
      <c r="L23" s="355"/>
      <c r="M23" s="357">
        <f t="shared" si="2"/>
        <v>0</v>
      </c>
      <c r="N23" s="358">
        <f t="shared" ref="N23:W23" si="12">SUM(N24:N29)</f>
        <v>0</v>
      </c>
      <c r="O23" s="358">
        <f t="shared" si="12"/>
        <v>0</v>
      </c>
      <c r="P23" s="358">
        <f t="shared" si="12"/>
        <v>0</v>
      </c>
      <c r="Q23" s="358">
        <f t="shared" si="12"/>
        <v>0</v>
      </c>
      <c r="R23" s="355">
        <f t="shared" si="12"/>
        <v>0</v>
      </c>
      <c r="S23" s="355">
        <f t="shared" si="12"/>
        <v>0</v>
      </c>
      <c r="T23" s="355">
        <f t="shared" si="12"/>
        <v>0</v>
      </c>
      <c r="U23" s="355">
        <f t="shared" si="12"/>
        <v>0</v>
      </c>
      <c r="V23" s="355">
        <f t="shared" si="12"/>
        <v>0</v>
      </c>
      <c r="W23" s="355">
        <f t="shared" si="12"/>
        <v>0</v>
      </c>
      <c r="X23" s="359">
        <f t="shared" si="1"/>
        <v>0</v>
      </c>
    </row>
    <row r="24" spans="1:24" s="350" customFormat="1" ht="22.5" customHeight="1">
      <c r="A24" s="360" t="s">
        <v>768</v>
      </c>
      <c r="B24" s="354"/>
      <c r="C24" s="354"/>
      <c r="D24" s="354"/>
      <c r="E24" s="354"/>
      <c r="F24" s="354"/>
      <c r="G24" s="355"/>
      <c r="H24" s="355"/>
      <c r="I24" s="355"/>
      <c r="J24" s="355"/>
      <c r="K24" s="356"/>
      <c r="L24" s="356"/>
      <c r="M24" s="357">
        <f t="shared" si="2"/>
        <v>0</v>
      </c>
      <c r="N24" s="358"/>
      <c r="O24" s="358"/>
      <c r="P24" s="358"/>
      <c r="Q24" s="358"/>
      <c r="R24" s="355"/>
      <c r="S24" s="355"/>
      <c r="T24" s="355"/>
      <c r="U24" s="355"/>
      <c r="V24" s="355"/>
      <c r="W24" s="356"/>
      <c r="X24" s="359">
        <f t="shared" si="1"/>
        <v>0</v>
      </c>
    </row>
    <row r="25" spans="1:24" s="350" customFormat="1" ht="22.5" customHeight="1">
      <c r="A25" s="360" t="s">
        <v>769</v>
      </c>
      <c r="B25" s="354"/>
      <c r="C25" s="354"/>
      <c r="D25" s="354"/>
      <c r="E25" s="354"/>
      <c r="F25" s="354"/>
      <c r="G25" s="355"/>
      <c r="H25" s="355"/>
      <c r="I25" s="355"/>
      <c r="J25" s="355"/>
      <c r="K25" s="356"/>
      <c r="L25" s="356"/>
      <c r="M25" s="357">
        <f t="shared" si="2"/>
        <v>0</v>
      </c>
      <c r="N25" s="358"/>
      <c r="O25" s="358"/>
      <c r="P25" s="358"/>
      <c r="Q25" s="358"/>
      <c r="R25" s="355"/>
      <c r="S25" s="355"/>
      <c r="T25" s="355"/>
      <c r="U25" s="355"/>
      <c r="V25" s="355"/>
      <c r="W25" s="356"/>
      <c r="X25" s="359">
        <f t="shared" si="1"/>
        <v>0</v>
      </c>
    </row>
    <row r="26" spans="1:24" s="350" customFormat="1" ht="22.5" customHeight="1">
      <c r="A26" s="360" t="s">
        <v>440</v>
      </c>
      <c r="B26" s="355"/>
      <c r="C26" s="355"/>
      <c r="D26" s="355"/>
      <c r="E26" s="355"/>
      <c r="F26" s="355"/>
      <c r="G26" s="355"/>
      <c r="H26" s="355"/>
      <c r="I26" s="355"/>
      <c r="J26" s="355"/>
      <c r="K26" s="356"/>
      <c r="L26" s="356"/>
      <c r="M26" s="357">
        <f t="shared" si="2"/>
        <v>0</v>
      </c>
      <c r="N26" s="358"/>
      <c r="O26" s="358"/>
      <c r="P26" s="358"/>
      <c r="Q26" s="358"/>
      <c r="R26" s="355"/>
      <c r="S26" s="355"/>
      <c r="T26" s="355"/>
      <c r="U26" s="355"/>
      <c r="V26" s="355"/>
      <c r="W26" s="356"/>
      <c r="X26" s="359">
        <f t="shared" si="1"/>
        <v>0</v>
      </c>
    </row>
    <row r="27" spans="1:24" s="350" customFormat="1" ht="22.5" customHeight="1">
      <c r="A27" s="360" t="s">
        <v>441</v>
      </c>
      <c r="B27" s="355"/>
      <c r="C27" s="355"/>
      <c r="D27" s="355"/>
      <c r="E27" s="355"/>
      <c r="F27" s="355"/>
      <c r="G27" s="355"/>
      <c r="H27" s="355"/>
      <c r="I27" s="355"/>
      <c r="J27" s="355"/>
      <c r="K27" s="356"/>
      <c r="L27" s="356"/>
      <c r="M27" s="357">
        <f t="shared" si="2"/>
        <v>0</v>
      </c>
      <c r="N27" s="358"/>
      <c r="O27" s="358"/>
      <c r="P27" s="358"/>
      <c r="Q27" s="358"/>
      <c r="R27" s="355"/>
      <c r="S27" s="355"/>
      <c r="T27" s="355"/>
      <c r="U27" s="355"/>
      <c r="V27" s="355"/>
      <c r="W27" s="356"/>
      <c r="X27" s="359">
        <f t="shared" si="1"/>
        <v>0</v>
      </c>
    </row>
    <row r="28" spans="1:24" s="350" customFormat="1" ht="22.5" customHeight="1">
      <c r="A28" s="360" t="s">
        <v>770</v>
      </c>
      <c r="B28" s="355"/>
      <c r="C28" s="355"/>
      <c r="D28" s="355"/>
      <c r="E28" s="355"/>
      <c r="F28" s="355"/>
      <c r="G28" s="355"/>
      <c r="H28" s="355"/>
      <c r="I28" s="355"/>
      <c r="J28" s="355"/>
      <c r="K28" s="356"/>
      <c r="L28" s="356"/>
      <c r="M28" s="357">
        <f t="shared" si="2"/>
        <v>0</v>
      </c>
      <c r="N28" s="358"/>
      <c r="O28" s="358"/>
      <c r="P28" s="358"/>
      <c r="Q28" s="358"/>
      <c r="R28" s="355"/>
      <c r="S28" s="355"/>
      <c r="T28" s="355"/>
      <c r="U28" s="355"/>
      <c r="V28" s="355"/>
      <c r="W28" s="356"/>
      <c r="X28" s="359">
        <f t="shared" si="1"/>
        <v>0</v>
      </c>
    </row>
    <row r="29" spans="1:24" s="350" customFormat="1" ht="22.5" customHeight="1">
      <c r="A29" s="364" t="s">
        <v>771</v>
      </c>
      <c r="B29" s="355"/>
      <c r="C29" s="355"/>
      <c r="D29" s="355"/>
      <c r="E29" s="355"/>
      <c r="F29" s="355"/>
      <c r="G29" s="355"/>
      <c r="H29" s="355"/>
      <c r="I29" s="355"/>
      <c r="J29" s="355"/>
      <c r="K29" s="356"/>
      <c r="L29" s="356"/>
      <c r="M29" s="357">
        <f t="shared" si="2"/>
        <v>0</v>
      </c>
      <c r="N29" s="358"/>
      <c r="O29" s="358"/>
      <c r="P29" s="358"/>
      <c r="Q29" s="358"/>
      <c r="R29" s="355"/>
      <c r="S29" s="355"/>
      <c r="T29" s="355"/>
      <c r="U29" s="355"/>
      <c r="V29" s="355"/>
      <c r="W29" s="356"/>
      <c r="X29" s="359">
        <f t="shared" si="1"/>
        <v>0</v>
      </c>
    </row>
    <row r="30" spans="1:24" s="350" customFormat="1" ht="22.5" customHeight="1">
      <c r="A30" s="361" t="s">
        <v>772</v>
      </c>
      <c r="B30" s="355">
        <f t="shared" ref="B30:K30" si="13">B31-B32</f>
        <v>0</v>
      </c>
      <c r="C30" s="355">
        <f t="shared" si="13"/>
        <v>0</v>
      </c>
      <c r="D30" s="355">
        <f t="shared" si="13"/>
        <v>0</v>
      </c>
      <c r="E30" s="355">
        <f t="shared" si="13"/>
        <v>0</v>
      </c>
      <c r="F30" s="355">
        <f t="shared" si="13"/>
        <v>0</v>
      </c>
      <c r="G30" s="355">
        <f t="shared" si="13"/>
        <v>0</v>
      </c>
      <c r="H30" s="355">
        <f t="shared" si="13"/>
        <v>0</v>
      </c>
      <c r="I30" s="355">
        <f t="shared" si="13"/>
        <v>0</v>
      </c>
      <c r="J30" s="355">
        <f t="shared" si="13"/>
        <v>0</v>
      </c>
      <c r="K30" s="355">
        <f t="shared" si="13"/>
        <v>0</v>
      </c>
      <c r="L30" s="355"/>
      <c r="M30" s="357">
        <f t="shared" si="2"/>
        <v>0</v>
      </c>
      <c r="N30" s="358">
        <f t="shared" ref="N30:W30" si="14">N31-N32</f>
        <v>0</v>
      </c>
      <c r="O30" s="358">
        <f t="shared" si="14"/>
        <v>0</v>
      </c>
      <c r="P30" s="358">
        <f t="shared" si="14"/>
        <v>0</v>
      </c>
      <c r="Q30" s="358">
        <f t="shared" si="14"/>
        <v>0</v>
      </c>
      <c r="R30" s="355">
        <f t="shared" si="14"/>
        <v>0</v>
      </c>
      <c r="S30" s="355">
        <f t="shared" si="14"/>
        <v>0</v>
      </c>
      <c r="T30" s="355">
        <f t="shared" si="14"/>
        <v>0</v>
      </c>
      <c r="U30" s="355">
        <f t="shared" si="14"/>
        <v>0</v>
      </c>
      <c r="V30" s="355">
        <f t="shared" si="14"/>
        <v>0</v>
      </c>
      <c r="W30" s="355">
        <f t="shared" si="14"/>
        <v>0</v>
      </c>
      <c r="X30" s="359">
        <f t="shared" si="1"/>
        <v>0</v>
      </c>
    </row>
    <row r="31" spans="1:24" s="350" customFormat="1" ht="22.5" customHeight="1">
      <c r="A31" s="360" t="s">
        <v>442</v>
      </c>
      <c r="B31" s="355"/>
      <c r="C31" s="355"/>
      <c r="D31" s="355"/>
      <c r="E31" s="355"/>
      <c r="F31" s="355"/>
      <c r="G31" s="355"/>
      <c r="H31" s="355"/>
      <c r="I31" s="355"/>
      <c r="J31" s="355"/>
      <c r="K31" s="356"/>
      <c r="L31" s="356"/>
      <c r="M31" s="357">
        <f t="shared" si="2"/>
        <v>0</v>
      </c>
      <c r="N31" s="358"/>
      <c r="O31" s="358"/>
      <c r="P31" s="358"/>
      <c r="Q31" s="358"/>
      <c r="R31" s="355"/>
      <c r="S31" s="355"/>
      <c r="T31" s="355"/>
      <c r="U31" s="355"/>
      <c r="V31" s="355"/>
      <c r="W31" s="356"/>
      <c r="X31" s="359">
        <f t="shared" si="1"/>
        <v>0</v>
      </c>
    </row>
    <row r="32" spans="1:24" s="350" customFormat="1" ht="22.5" customHeight="1">
      <c r="A32" s="360" t="s">
        <v>443</v>
      </c>
      <c r="B32" s="355"/>
      <c r="C32" s="355"/>
      <c r="D32" s="355"/>
      <c r="E32" s="355"/>
      <c r="F32" s="355"/>
      <c r="G32" s="355"/>
      <c r="H32" s="355"/>
      <c r="I32" s="355"/>
      <c r="J32" s="355"/>
      <c r="K32" s="356"/>
      <c r="L32" s="356"/>
      <c r="M32" s="357">
        <f t="shared" si="2"/>
        <v>0</v>
      </c>
      <c r="N32" s="358"/>
      <c r="O32" s="358"/>
      <c r="P32" s="358"/>
      <c r="Q32" s="358"/>
      <c r="R32" s="355"/>
      <c r="S32" s="355"/>
      <c r="T32" s="355"/>
      <c r="U32" s="355"/>
      <c r="V32" s="355"/>
      <c r="W32" s="356"/>
      <c r="X32" s="359">
        <f t="shared" si="1"/>
        <v>0</v>
      </c>
    </row>
    <row r="33" spans="1:24" s="350" customFormat="1" ht="22.5" customHeight="1">
      <c r="A33" s="361" t="s">
        <v>773</v>
      </c>
      <c r="B33" s="365"/>
      <c r="C33" s="365"/>
      <c r="D33" s="365"/>
      <c r="E33" s="365"/>
      <c r="F33" s="365"/>
      <c r="G33" s="365"/>
      <c r="H33" s="365"/>
      <c r="I33" s="365"/>
      <c r="J33" s="365"/>
      <c r="K33" s="366"/>
      <c r="L33" s="366"/>
      <c r="M33" s="357">
        <f t="shared" si="2"/>
        <v>0</v>
      </c>
      <c r="N33" s="367"/>
      <c r="O33" s="367"/>
      <c r="P33" s="367"/>
      <c r="Q33" s="367"/>
      <c r="R33" s="365"/>
      <c r="S33" s="365"/>
      <c r="T33" s="365"/>
      <c r="U33" s="365"/>
      <c r="V33" s="365"/>
      <c r="W33" s="366">
        <f>'TB-上期'!AC169</f>
        <v>0</v>
      </c>
      <c r="X33" s="359">
        <f t="shared" si="1"/>
        <v>0</v>
      </c>
    </row>
    <row r="34" spans="1:24" s="350" customFormat="1" ht="22.5" customHeight="1" thickBot="1">
      <c r="A34" s="368" t="s">
        <v>774</v>
      </c>
      <c r="B34" s="369">
        <f t="shared" ref="B34:K34" si="15">B11+B12</f>
        <v>0</v>
      </c>
      <c r="C34" s="369">
        <f t="shared" si="15"/>
        <v>0</v>
      </c>
      <c r="D34" s="369">
        <f t="shared" si="15"/>
        <v>0</v>
      </c>
      <c r="E34" s="369">
        <f t="shared" si="15"/>
        <v>0</v>
      </c>
      <c r="F34" s="369">
        <f t="shared" si="15"/>
        <v>0</v>
      </c>
      <c r="G34" s="369">
        <f t="shared" si="15"/>
        <v>0</v>
      </c>
      <c r="H34" s="369">
        <f t="shared" si="15"/>
        <v>0</v>
      </c>
      <c r="I34" s="369">
        <f t="shared" si="15"/>
        <v>0</v>
      </c>
      <c r="J34" s="369">
        <f t="shared" si="15"/>
        <v>0</v>
      </c>
      <c r="K34" s="369">
        <f t="shared" si="15"/>
        <v>0</v>
      </c>
      <c r="L34" s="369"/>
      <c r="M34" s="370">
        <f t="shared" si="2"/>
        <v>0</v>
      </c>
      <c r="N34" s="371">
        <f t="shared" ref="N34:V34" si="16">N11+N12</f>
        <v>0</v>
      </c>
      <c r="O34" s="371">
        <f t="shared" si="16"/>
        <v>0</v>
      </c>
      <c r="P34" s="371">
        <f t="shared" si="16"/>
        <v>0</v>
      </c>
      <c r="Q34" s="371">
        <f t="shared" si="16"/>
        <v>0</v>
      </c>
      <c r="R34" s="369">
        <f t="shared" si="16"/>
        <v>0</v>
      </c>
      <c r="S34" s="369">
        <f t="shared" si="16"/>
        <v>0</v>
      </c>
      <c r="T34" s="369">
        <f t="shared" si="16"/>
        <v>0</v>
      </c>
      <c r="U34" s="369">
        <f t="shared" si="16"/>
        <v>0</v>
      </c>
      <c r="V34" s="369">
        <f t="shared" si="16"/>
        <v>0</v>
      </c>
      <c r="W34" s="369">
        <f>W11+W12</f>
        <v>0</v>
      </c>
      <c r="X34" s="372">
        <f t="shared" si="1"/>
        <v>0</v>
      </c>
    </row>
    <row r="35" spans="1:24" s="350" customFormat="1" ht="22.5" customHeight="1">
      <c r="A35" s="492" t="s">
        <v>775</v>
      </c>
      <c r="B35" s="492"/>
      <c r="C35" s="492"/>
      <c r="D35" s="492"/>
      <c r="E35" s="492"/>
      <c r="F35" s="492"/>
      <c r="G35" s="492"/>
      <c r="H35" s="492"/>
      <c r="I35" s="492"/>
      <c r="J35" s="492"/>
      <c r="K35" s="492"/>
      <c r="L35" s="492"/>
      <c r="M35" s="492"/>
      <c r="N35" s="492"/>
      <c r="O35" s="492"/>
      <c r="P35" s="492"/>
      <c r="Q35" s="492"/>
      <c r="R35" s="492"/>
      <c r="S35" s="492"/>
      <c r="T35" s="492"/>
      <c r="U35" s="492"/>
      <c r="V35" s="492"/>
      <c r="W35" s="492"/>
      <c r="X35" s="492"/>
    </row>
    <row r="36" spans="1:24">
      <c r="A36" s="373"/>
      <c r="W36" s="377"/>
      <c r="X36" s="377"/>
    </row>
    <row r="37" spans="1:24">
      <c r="A37" s="391" t="s">
        <v>777</v>
      </c>
      <c r="B37" s="377">
        <f>B34-'资产负债表（续）'!C43</f>
        <v>0</v>
      </c>
      <c r="C37" s="377"/>
      <c r="D37" s="377"/>
      <c r="E37" s="377"/>
      <c r="F37" s="377"/>
      <c r="G37" s="377"/>
      <c r="H37" s="377"/>
      <c r="I37" s="377"/>
      <c r="J37" s="377">
        <f>J34-'TB-上期'!AC118</f>
        <v>0</v>
      </c>
      <c r="K37" s="377">
        <f>K34-'资产负债表（续）'!C53</f>
        <v>0</v>
      </c>
      <c r="L37" s="377"/>
      <c r="M37" s="377">
        <f>M34-'资产负债表（续）'!C56</f>
        <v>0</v>
      </c>
      <c r="N37" s="377">
        <f>N34-'资产负债表（续）'!D43</f>
        <v>0</v>
      </c>
      <c r="O37" s="377"/>
      <c r="P37" s="377"/>
      <c r="Q37" s="377"/>
      <c r="R37" s="377"/>
      <c r="S37" s="377"/>
      <c r="T37" s="377"/>
      <c r="U37" s="377"/>
      <c r="V37" s="377">
        <f>V34-'资产负债表（续）'!C51</f>
        <v>0</v>
      </c>
      <c r="W37" s="377">
        <f>W34-'资产负债表（续）'!D53</f>
        <v>0</v>
      </c>
      <c r="X37" s="378">
        <f>X34-'资产负债表（续）'!D56</f>
        <v>0</v>
      </c>
    </row>
    <row r="38" spans="1:24">
      <c r="A38" s="374"/>
      <c r="B38" s="350"/>
      <c r="C38" s="350"/>
      <c r="D38" s="350"/>
      <c r="E38" s="350"/>
      <c r="F38" s="350"/>
      <c r="G38" s="350"/>
      <c r="H38" s="350"/>
      <c r="I38" s="350"/>
      <c r="J38" s="350"/>
      <c r="K38" s="350"/>
      <c r="L38" s="350"/>
      <c r="W38" s="377"/>
      <c r="X38" s="377"/>
    </row>
    <row r="39" spans="1:24">
      <c r="A39" s="374"/>
      <c r="B39" s="375"/>
      <c r="C39" s="375"/>
      <c r="D39" s="375"/>
      <c r="E39" s="375"/>
      <c r="F39" s="375"/>
      <c r="G39" s="375"/>
      <c r="H39" s="375"/>
      <c r="I39" s="375"/>
      <c r="J39" s="375"/>
      <c r="K39" s="375"/>
      <c r="L39" s="375"/>
      <c r="M39" s="375"/>
      <c r="W39" s="377"/>
      <c r="X39" s="377"/>
    </row>
    <row r="40" spans="1:24">
      <c r="A40" s="374"/>
      <c r="B40" s="375"/>
      <c r="C40" s="375"/>
      <c r="D40" s="375"/>
      <c r="E40" s="375"/>
      <c r="F40" s="375"/>
      <c r="G40" s="375"/>
      <c r="H40" s="375"/>
      <c r="I40" s="375"/>
      <c r="J40" s="375"/>
      <c r="K40" s="375"/>
      <c r="L40" s="375"/>
      <c r="M40" s="375"/>
    </row>
    <row r="41" spans="1:24">
      <c r="A41" s="374"/>
      <c r="B41" s="376"/>
      <c r="C41" s="376"/>
      <c r="D41" s="376"/>
      <c r="E41" s="376"/>
      <c r="F41" s="376"/>
      <c r="G41" s="376"/>
      <c r="H41" s="376"/>
      <c r="I41" s="376"/>
      <c r="J41" s="376"/>
      <c r="K41" s="376"/>
      <c r="L41" s="376"/>
      <c r="M41" s="376"/>
    </row>
  </sheetData>
  <mergeCells count="25">
    <mergeCell ref="A1:X1"/>
    <mergeCell ref="A2:X2"/>
    <mergeCell ref="A4:A6"/>
    <mergeCell ref="B4:M4"/>
    <mergeCell ref="N4:X4"/>
    <mergeCell ref="B5:B6"/>
    <mergeCell ref="C5:E5"/>
    <mergeCell ref="F5:F6"/>
    <mergeCell ref="G5:G6"/>
    <mergeCell ref="H5:H6"/>
    <mergeCell ref="W5:W6"/>
    <mergeCell ref="X5:X6"/>
    <mergeCell ref="A35:X35"/>
    <mergeCell ref="O5:Q5"/>
    <mergeCell ref="R5:R6"/>
    <mergeCell ref="S5:S6"/>
    <mergeCell ref="T5:T6"/>
    <mergeCell ref="U5:U6"/>
    <mergeCell ref="V5:V6"/>
    <mergeCell ref="I5:I6"/>
    <mergeCell ref="J5:J6"/>
    <mergeCell ref="K5:K6"/>
    <mergeCell ref="L5:L6"/>
    <mergeCell ref="M5:M6"/>
    <mergeCell ref="N5:N6"/>
  </mergeCells>
  <phoneticPr fontId="1" type="noConversion"/>
  <printOptions horizontalCentered="1"/>
  <pageMargins left="0.27559055118110237" right="0.23622047244094491" top="0.35433070866141736" bottom="0.15748031496062992" header="0.15748031496062992" footer="0.23622047244094491"/>
  <pageSetup paperSize="9" scale="65" orientation="landscape" r:id="rId1"/>
  <headerFooter alignWithMargins="0">
    <oddFooter>&amp;C&amp;"Times New Roman,常规"&amp;11 &amp;10 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52"/>
  <sheetViews>
    <sheetView topLeftCell="B134" zoomScaleNormal="100" zoomScaleSheetLayoutView="100" workbookViewId="0">
      <selection activeCell="D137" sqref="D137:G143"/>
    </sheetView>
  </sheetViews>
  <sheetFormatPr defaultRowHeight="14.25"/>
  <cols>
    <col min="1" max="1" width="13" style="96" hidden="1" customWidth="1"/>
    <col min="2" max="2" width="13.25" style="96" customWidth="1"/>
    <col min="3" max="3" width="21" style="96" customWidth="1"/>
    <col min="4" max="4" width="18" style="96" customWidth="1"/>
    <col min="5" max="5" width="17.25" style="96" customWidth="1"/>
    <col min="6" max="6" width="16.25" style="96" customWidth="1"/>
    <col min="7" max="7" width="16.625" style="96" customWidth="1"/>
    <col min="8" max="8" width="15.25" style="96" customWidth="1"/>
    <col min="9" max="9" width="21" style="96" customWidth="1"/>
    <col min="10" max="10" width="16" style="96" customWidth="1"/>
    <col min="11" max="11" width="13.125" style="96" customWidth="1"/>
    <col min="12" max="12" width="17.375" style="96" customWidth="1"/>
    <col min="13" max="13" width="14.875" style="96" customWidth="1"/>
    <col min="14" max="14" width="15.625" style="96" customWidth="1"/>
    <col min="15" max="15" width="19.375" style="96" customWidth="1"/>
    <col min="16" max="21" width="11.625" style="96" customWidth="1"/>
    <col min="22" max="23" width="15.125" style="96" customWidth="1"/>
    <col min="24" max="25" width="11.625" style="96" customWidth="1"/>
    <col min="26" max="16384" width="9" style="96"/>
  </cols>
  <sheetData>
    <row r="1" spans="1:1" customFormat="1" hidden="1">
      <c r="A1" s="1" t="s">
        <v>134</v>
      </c>
    </row>
    <row r="2" spans="1:1" customFormat="1" hidden="1">
      <c r="A2" s="1" t="s">
        <v>445</v>
      </c>
    </row>
    <row r="3" spans="1:1" customFormat="1" hidden="1">
      <c r="A3" s="1" t="s">
        <v>463</v>
      </c>
    </row>
    <row r="4" spans="1:1" customFormat="1" hidden="1">
      <c r="A4" s="1" t="s">
        <v>827</v>
      </c>
    </row>
    <row r="5" spans="1:1" customFormat="1" hidden="1">
      <c r="A5" s="1" t="s">
        <v>135</v>
      </c>
    </row>
    <row r="6" spans="1:1" customFormat="1" hidden="1">
      <c r="A6" s="1" t="s">
        <v>795</v>
      </c>
    </row>
    <row r="7" spans="1:1" customFormat="1" hidden="1">
      <c r="A7" s="1" t="s">
        <v>796</v>
      </c>
    </row>
    <row r="8" spans="1:1" customFormat="1" hidden="1">
      <c r="A8" s="1" t="s">
        <v>879</v>
      </c>
    </row>
    <row r="9" spans="1:1" customFormat="1" hidden="1">
      <c r="A9" s="1" t="s">
        <v>828</v>
      </c>
    </row>
    <row r="10" spans="1:1" customFormat="1" hidden="1">
      <c r="A10" s="1" t="s">
        <v>136</v>
      </c>
    </row>
    <row r="11" spans="1:1" customFormat="1" hidden="1">
      <c r="A11" s="1" t="s">
        <v>464</v>
      </c>
    </row>
    <row r="12" spans="1:1" customFormat="1" hidden="1">
      <c r="A12" s="1" t="s">
        <v>465</v>
      </c>
    </row>
    <row r="13" spans="1:1" customFormat="1" hidden="1">
      <c r="A13" s="1" t="s">
        <v>466</v>
      </c>
    </row>
    <row r="14" spans="1:1" customFormat="1" hidden="1">
      <c r="A14" s="1" t="s">
        <v>137</v>
      </c>
    </row>
    <row r="15" spans="1:1" customFormat="1" hidden="1">
      <c r="A15" s="1" t="s">
        <v>877</v>
      </c>
    </row>
    <row r="16" spans="1:1" customFormat="1" hidden="1">
      <c r="A16" s="1" t="s">
        <v>467</v>
      </c>
    </row>
    <row r="17" spans="1:1" customFormat="1" hidden="1">
      <c r="A17" s="1" t="s">
        <v>138</v>
      </c>
    </row>
    <row r="18" spans="1:1" customFormat="1" hidden="1">
      <c r="A18" s="1" t="s">
        <v>875</v>
      </c>
    </row>
    <row r="19" spans="1:1" customFormat="1" hidden="1">
      <c r="A19" s="1" t="s">
        <v>829</v>
      </c>
    </row>
    <row r="20" spans="1:1" customFormat="1" hidden="1">
      <c r="A20" s="1" t="s">
        <v>468</v>
      </c>
    </row>
    <row r="21" spans="1:1" customFormat="1" hidden="1">
      <c r="A21" s="1" t="s">
        <v>139</v>
      </c>
    </row>
    <row r="22" spans="1:1" customFormat="1" hidden="1">
      <c r="A22" s="1" t="s">
        <v>140</v>
      </c>
    </row>
    <row r="23" spans="1:1" customFormat="1" hidden="1">
      <c r="A23" s="1" t="s">
        <v>487</v>
      </c>
    </row>
    <row r="24" spans="1:1" customFormat="1" hidden="1">
      <c r="A24" s="1" t="s">
        <v>830</v>
      </c>
    </row>
    <row r="25" spans="1:1" customFormat="1" hidden="1">
      <c r="A25" s="1" t="s">
        <v>831</v>
      </c>
    </row>
    <row r="26" spans="1:1" customFormat="1" hidden="1">
      <c r="A26" s="1" t="s">
        <v>141</v>
      </c>
    </row>
    <row r="27" spans="1:1" customFormat="1" hidden="1">
      <c r="A27" s="1" t="s">
        <v>142</v>
      </c>
    </row>
    <row r="28" spans="1:1" customFormat="1" hidden="1">
      <c r="A28" s="1" t="s">
        <v>873</v>
      </c>
    </row>
    <row r="29" spans="1:1" customFormat="1" hidden="1">
      <c r="A29" s="1" t="s">
        <v>832</v>
      </c>
    </row>
    <row r="30" spans="1:1" customFormat="1" hidden="1">
      <c r="A30" s="1" t="s">
        <v>833</v>
      </c>
    </row>
    <row r="31" spans="1:1" customFormat="1" hidden="1">
      <c r="A31" s="1" t="s">
        <v>143</v>
      </c>
    </row>
    <row r="32" spans="1:1" customFormat="1" hidden="1">
      <c r="A32" s="1" t="s">
        <v>871</v>
      </c>
    </row>
    <row r="33" spans="1:1" customFormat="1" hidden="1">
      <c r="A33" s="1" t="s">
        <v>869</v>
      </c>
    </row>
    <row r="34" spans="1:1" customFormat="1" hidden="1">
      <c r="A34" s="1" t="s">
        <v>144</v>
      </c>
    </row>
    <row r="35" spans="1:1" customFormat="1" hidden="1">
      <c r="A35" s="1" t="s">
        <v>867</v>
      </c>
    </row>
    <row r="36" spans="1:1" customFormat="1" hidden="1">
      <c r="A36" s="1" t="s">
        <v>865</v>
      </c>
    </row>
    <row r="37" spans="1:1" customFormat="1" hidden="1">
      <c r="A37" s="1" t="s">
        <v>145</v>
      </c>
    </row>
    <row r="38" spans="1:1" customFormat="1" hidden="1">
      <c r="A38" s="1" t="s">
        <v>863</v>
      </c>
    </row>
    <row r="39" spans="1:1" customFormat="1" hidden="1">
      <c r="A39" s="1" t="s">
        <v>146</v>
      </c>
    </row>
    <row r="40" spans="1:1" customFormat="1" hidden="1">
      <c r="A40" s="1" t="s">
        <v>147</v>
      </c>
    </row>
    <row r="41" spans="1:1" customFormat="1" hidden="1">
      <c r="A41" s="1" t="s">
        <v>813</v>
      </c>
    </row>
    <row r="42" spans="1:1" customFormat="1" hidden="1">
      <c r="A42" s="1" t="s">
        <v>148</v>
      </c>
    </row>
    <row r="43" spans="1:1" customFormat="1" hidden="1">
      <c r="A43" s="1" t="s">
        <v>861</v>
      </c>
    </row>
    <row r="44" spans="1:1" customFormat="1" hidden="1">
      <c r="A44" s="1" t="s">
        <v>859</v>
      </c>
    </row>
    <row r="45" spans="1:1" customFormat="1" hidden="1">
      <c r="A45" s="1" t="s">
        <v>149</v>
      </c>
    </row>
    <row r="46" spans="1:1" customFormat="1" hidden="1">
      <c r="A46" s="1" t="s">
        <v>150</v>
      </c>
    </row>
    <row r="47" spans="1:1" customFormat="1" hidden="1">
      <c r="A47" s="1" t="s">
        <v>857</v>
      </c>
    </row>
    <row r="48" spans="1:1" customFormat="1" hidden="1">
      <c r="A48" s="1" t="s">
        <v>151</v>
      </c>
    </row>
    <row r="49" spans="1:1" customFormat="1" hidden="1">
      <c r="A49" s="1" t="s">
        <v>152</v>
      </c>
    </row>
    <row r="50" spans="1:1" customFormat="1" hidden="1">
      <c r="A50" s="1" t="s">
        <v>153</v>
      </c>
    </row>
    <row r="51" spans="1:1" customFormat="1" hidden="1">
      <c r="A51" s="1" t="s">
        <v>154</v>
      </c>
    </row>
    <row r="52" spans="1:1" customFormat="1" hidden="1">
      <c r="A52" s="1" t="s">
        <v>469</v>
      </c>
    </row>
    <row r="53" spans="1:1" customFormat="1" hidden="1">
      <c r="A53" s="1" t="s">
        <v>471</v>
      </c>
    </row>
    <row r="54" spans="1:1" customFormat="1" hidden="1">
      <c r="A54" s="1" t="s">
        <v>834</v>
      </c>
    </row>
    <row r="55" spans="1:1" customFormat="1" hidden="1">
      <c r="A55" s="1" t="s">
        <v>472</v>
      </c>
    </row>
    <row r="56" spans="1:1" customFormat="1" hidden="1">
      <c r="A56" s="1" t="s">
        <v>797</v>
      </c>
    </row>
    <row r="57" spans="1:1" customFormat="1" hidden="1">
      <c r="A57" s="1" t="s">
        <v>798</v>
      </c>
    </row>
    <row r="58" spans="1:1" customFormat="1" hidden="1">
      <c r="A58" s="1" t="s">
        <v>155</v>
      </c>
    </row>
    <row r="59" spans="1:1" customFormat="1" hidden="1">
      <c r="A59" s="1" t="s">
        <v>835</v>
      </c>
    </row>
    <row r="60" spans="1:1" customFormat="1" hidden="1">
      <c r="A60" s="1" t="s">
        <v>473</v>
      </c>
    </row>
    <row r="61" spans="1:1" customFormat="1" hidden="1">
      <c r="A61" s="1" t="s">
        <v>470</v>
      </c>
    </row>
    <row r="62" spans="1:1" customFormat="1" hidden="1">
      <c r="A62" s="1" t="s">
        <v>477</v>
      </c>
    </row>
    <row r="63" spans="1:1" customFormat="1" hidden="1">
      <c r="A63" s="1" t="s">
        <v>478</v>
      </c>
    </row>
    <row r="64" spans="1:1" customFormat="1" hidden="1">
      <c r="A64" s="1" t="s">
        <v>156</v>
      </c>
    </row>
    <row r="65" spans="1:1" customFormat="1" hidden="1">
      <c r="A65" s="1" t="s">
        <v>157</v>
      </c>
    </row>
    <row r="66" spans="1:1" customFormat="1" hidden="1">
      <c r="A66" s="1" t="s">
        <v>158</v>
      </c>
    </row>
    <row r="67" spans="1:1" customFormat="1" hidden="1">
      <c r="A67" s="1" t="s">
        <v>474</v>
      </c>
    </row>
    <row r="68" spans="1:1" customFormat="1" hidden="1">
      <c r="A68" s="1" t="s">
        <v>475</v>
      </c>
    </row>
    <row r="69" spans="1:1" customFormat="1" hidden="1">
      <c r="A69" s="1" t="s">
        <v>479</v>
      </c>
    </row>
    <row r="70" spans="1:1" customFormat="1" hidden="1">
      <c r="A70" s="1" t="s">
        <v>159</v>
      </c>
    </row>
    <row r="71" spans="1:1" customFormat="1" hidden="1">
      <c r="A71" s="1" t="s">
        <v>160</v>
      </c>
    </row>
    <row r="72" spans="1:1" customFormat="1" hidden="1">
      <c r="A72" s="1" t="s">
        <v>476</v>
      </c>
    </row>
    <row r="73" spans="1:1" customFormat="1" hidden="1">
      <c r="A73" s="1" t="s">
        <v>161</v>
      </c>
    </row>
    <row r="74" spans="1:1" customFormat="1" hidden="1">
      <c r="A74" s="1" t="s">
        <v>162</v>
      </c>
    </row>
    <row r="75" spans="1:1" customFormat="1" hidden="1">
      <c r="A75" s="1" t="s">
        <v>836</v>
      </c>
    </row>
    <row r="76" spans="1:1" customFormat="1" hidden="1">
      <c r="A76" s="1" t="s">
        <v>163</v>
      </c>
    </row>
    <row r="77" spans="1:1" customFormat="1" hidden="1">
      <c r="A77" s="1" t="s">
        <v>164</v>
      </c>
    </row>
    <row r="78" spans="1:1" customFormat="1" hidden="1">
      <c r="A78" s="1" t="s">
        <v>165</v>
      </c>
    </row>
    <row r="79" spans="1:1" customFormat="1" hidden="1">
      <c r="A79" s="1" t="s">
        <v>166</v>
      </c>
    </row>
    <row r="80" spans="1:1" customFormat="1" hidden="1">
      <c r="A80" s="1" t="s">
        <v>167</v>
      </c>
    </row>
    <row r="81" spans="1:1" customFormat="1" hidden="1">
      <c r="A81" s="1" t="s">
        <v>855</v>
      </c>
    </row>
    <row r="82" spans="1:1" customFormat="1" hidden="1">
      <c r="A82" s="1" t="s">
        <v>168</v>
      </c>
    </row>
    <row r="83" spans="1:1" customFormat="1" hidden="1">
      <c r="A83" s="1" t="s">
        <v>169</v>
      </c>
    </row>
    <row r="84" spans="1:1" customFormat="1" hidden="1">
      <c r="A84" s="1" t="s">
        <v>854</v>
      </c>
    </row>
    <row r="85" spans="1:1" customFormat="1" hidden="1">
      <c r="A85" s="1" t="s">
        <v>170</v>
      </c>
    </row>
    <row r="86" spans="1:1" customFormat="1" hidden="1">
      <c r="A86" s="1" t="s">
        <v>171</v>
      </c>
    </row>
    <row r="87" spans="1:1" customFormat="1" hidden="1">
      <c r="A87" s="1" t="s">
        <v>172</v>
      </c>
    </row>
    <row r="88" spans="1:1" customFormat="1" hidden="1">
      <c r="A88" s="1" t="s">
        <v>173</v>
      </c>
    </row>
    <row r="89" spans="1:1" customFormat="1" hidden="1">
      <c r="A89" s="1" t="s">
        <v>174</v>
      </c>
    </row>
    <row r="90" spans="1:1" customFormat="1" hidden="1">
      <c r="A90" s="1" t="s">
        <v>175</v>
      </c>
    </row>
    <row r="91" spans="1:1" customFormat="1" hidden="1">
      <c r="A91" s="1" t="s">
        <v>483</v>
      </c>
    </row>
    <row r="92" spans="1:1" customFormat="1" hidden="1">
      <c r="A92" s="1" t="s">
        <v>176</v>
      </c>
    </row>
    <row r="93" spans="1:1" customFormat="1" hidden="1">
      <c r="A93" s="1" t="s">
        <v>177</v>
      </c>
    </row>
    <row r="94" spans="1:1" customFormat="1" hidden="1">
      <c r="A94" s="1" t="s">
        <v>178</v>
      </c>
    </row>
    <row r="95" spans="1:1" customFormat="1" hidden="1">
      <c r="A95" s="1" t="s">
        <v>484</v>
      </c>
    </row>
    <row r="96" spans="1:1" customFormat="1" hidden="1">
      <c r="A96" s="1" t="s">
        <v>179</v>
      </c>
    </row>
    <row r="97" spans="1:1" customFormat="1" hidden="1">
      <c r="A97" s="1" t="s">
        <v>180</v>
      </c>
    </row>
    <row r="98" spans="1:1" customFormat="1" hidden="1">
      <c r="A98" s="1" t="s">
        <v>181</v>
      </c>
    </row>
    <row r="99" spans="1:1" customFormat="1" hidden="1">
      <c r="A99" s="1" t="s">
        <v>182</v>
      </c>
    </row>
    <row r="100" spans="1:1" customFormat="1" hidden="1">
      <c r="A100" s="1" t="s">
        <v>183</v>
      </c>
    </row>
    <row r="101" spans="1:1" customFormat="1" hidden="1">
      <c r="A101" s="1" t="s">
        <v>184</v>
      </c>
    </row>
    <row r="102" spans="1:1" customFormat="1" hidden="1">
      <c r="A102" s="1" t="s">
        <v>185</v>
      </c>
    </row>
    <row r="103" spans="1:1" customFormat="1" hidden="1">
      <c r="A103" s="1" t="s">
        <v>186</v>
      </c>
    </row>
    <row r="104" spans="1:1" customFormat="1" hidden="1">
      <c r="A104" s="1" t="s">
        <v>187</v>
      </c>
    </row>
    <row r="105" spans="1:1" customFormat="1" hidden="1">
      <c r="A105" s="1" t="s">
        <v>188</v>
      </c>
    </row>
    <row r="106" spans="1:1" customFormat="1" hidden="1">
      <c r="A106" s="1" t="s">
        <v>189</v>
      </c>
    </row>
    <row r="107" spans="1:1" customFormat="1" hidden="1">
      <c r="A107" s="1" t="s">
        <v>190</v>
      </c>
    </row>
    <row r="108" spans="1:1" customFormat="1" hidden="1">
      <c r="A108" s="1" t="s">
        <v>852</v>
      </c>
    </row>
    <row r="109" spans="1:1" customFormat="1" hidden="1">
      <c r="A109" s="1" t="s">
        <v>130</v>
      </c>
    </row>
    <row r="110" spans="1:1" customFormat="1" hidden="1">
      <c r="A110" s="1" t="s">
        <v>194</v>
      </c>
    </row>
    <row r="111" spans="1:1" customFormat="1" hidden="1">
      <c r="A111" s="1" t="s">
        <v>848</v>
      </c>
    </row>
    <row r="112" spans="1:1" customFormat="1" hidden="1">
      <c r="A112" s="1" t="s">
        <v>192</v>
      </c>
    </row>
    <row r="113" spans="1:1" customFormat="1" hidden="1">
      <c r="A113" s="1" t="s">
        <v>849</v>
      </c>
    </row>
    <row r="114" spans="1:1" customFormat="1" hidden="1">
      <c r="A114" s="1" t="s">
        <v>191</v>
      </c>
    </row>
    <row r="115" spans="1:1" customFormat="1" hidden="1">
      <c r="A115" s="1" t="s">
        <v>193</v>
      </c>
    </row>
    <row r="116" spans="1:1" customFormat="1" hidden="1">
      <c r="A116" s="1" t="s">
        <v>485</v>
      </c>
    </row>
    <row r="117" spans="1:1" customFormat="1" hidden="1">
      <c r="A117" s="1" t="s">
        <v>486</v>
      </c>
    </row>
    <row r="118" spans="1:1" customFormat="1" hidden="1">
      <c r="A118" s="1" t="s">
        <v>846</v>
      </c>
    </row>
    <row r="119" spans="1:1" customFormat="1" hidden="1">
      <c r="A119" s="1" t="s">
        <v>489</v>
      </c>
    </row>
    <row r="120" spans="1:1" customFormat="1" hidden="1">
      <c r="A120" s="1" t="s">
        <v>491</v>
      </c>
    </row>
    <row r="121" spans="1:1" customFormat="1" hidden="1">
      <c r="A121" s="1" t="s">
        <v>196</v>
      </c>
    </row>
    <row r="122" spans="1:1" customFormat="1" hidden="1">
      <c r="A122" s="1" t="s">
        <v>840</v>
      </c>
    </row>
    <row r="123" spans="1:1" customFormat="1" hidden="1">
      <c r="A123" s="1" t="s">
        <v>197</v>
      </c>
    </row>
    <row r="124" spans="1:1" customFormat="1" hidden="1">
      <c r="A124" s="1" t="s">
        <v>198</v>
      </c>
    </row>
    <row r="125" spans="1:1" customFormat="1" hidden="1">
      <c r="A125" s="1" t="s">
        <v>199</v>
      </c>
    </row>
    <row r="126" spans="1:1" customFormat="1" hidden="1">
      <c r="A126" s="1" t="s">
        <v>200</v>
      </c>
    </row>
    <row r="127" spans="1:1" customFormat="1" hidden="1">
      <c r="A127" s="1" t="s">
        <v>201</v>
      </c>
    </row>
    <row r="128" spans="1:1" customFormat="1" hidden="1">
      <c r="A128" s="1" t="s">
        <v>838</v>
      </c>
    </row>
    <row r="129" spans="1:15" customFormat="1" hidden="1">
      <c r="A129" s="1" t="s">
        <v>202</v>
      </c>
    </row>
    <row r="130" spans="1:15" customFormat="1" hidden="1">
      <c r="A130" s="1" t="s">
        <v>203</v>
      </c>
    </row>
    <row r="131" spans="1:15" customFormat="1" hidden="1">
      <c r="A131" s="1" t="s">
        <v>204</v>
      </c>
    </row>
    <row r="132" spans="1:15" customFormat="1" hidden="1">
      <c r="A132" s="1" t="s">
        <v>205</v>
      </c>
    </row>
    <row r="133" spans="1:15" customFormat="1" hidden="1">
      <c r="A133" s="1" t="s">
        <v>206</v>
      </c>
    </row>
    <row r="134" spans="1:15" customFormat="1" ht="29.25" customHeight="1">
      <c r="A134" s="3"/>
      <c r="B134" s="4" t="s">
        <v>207</v>
      </c>
      <c r="C134" s="4" t="s">
        <v>208</v>
      </c>
      <c r="D134" s="4" t="s">
        <v>209</v>
      </c>
      <c r="E134" s="4" t="s">
        <v>210</v>
      </c>
      <c r="F134" s="4" t="s">
        <v>211</v>
      </c>
      <c r="G134" s="4" t="s">
        <v>212</v>
      </c>
      <c r="J134" s="107" t="s">
        <v>497</v>
      </c>
      <c r="K134" s="107" t="s">
        <v>498</v>
      </c>
      <c r="L134" s="107" t="s">
        <v>499</v>
      </c>
      <c r="M134" s="107" t="s">
        <v>500</v>
      </c>
      <c r="N134" s="107" t="s">
        <v>501</v>
      </c>
      <c r="O134" s="107" t="s">
        <v>502</v>
      </c>
    </row>
    <row r="135" spans="1:15" s="5" customFormat="1" ht="15">
      <c r="A135" s="83"/>
      <c r="B135" s="156" t="s">
        <v>614</v>
      </c>
      <c r="C135" s="150"/>
      <c r="D135" s="150"/>
      <c r="E135" s="150"/>
      <c r="F135" s="115"/>
      <c r="G135" s="115"/>
      <c r="J135" s="109">
        <v>1</v>
      </c>
      <c r="K135" s="108"/>
      <c r="L135" s="5">
        <f>'TB-上期'!$E123</f>
        <v>0</v>
      </c>
      <c r="M135" s="5">
        <f>'TB-上期'!$E161</f>
        <v>0</v>
      </c>
      <c r="N135" s="5">
        <f>L135*(1-$J135)</f>
        <v>0</v>
      </c>
      <c r="O135" s="5">
        <f>M135*(1-$J135)</f>
        <v>0</v>
      </c>
    </row>
    <row r="136" spans="1:15" s="5" customFormat="1" ht="15">
      <c r="A136" s="83"/>
      <c r="B136" s="97"/>
      <c r="C136" s="52"/>
      <c r="D136" s="52"/>
      <c r="E136" s="52"/>
      <c r="F136" s="88"/>
      <c r="G136" s="88"/>
      <c r="J136" s="109">
        <v>1</v>
      </c>
      <c r="K136" s="108"/>
      <c r="L136" s="5">
        <f>'TB-上期'!$F123</f>
        <v>0</v>
      </c>
      <c r="M136" s="5">
        <f>'TB-上期'!$F161</f>
        <v>0</v>
      </c>
      <c r="N136" s="5">
        <f t="shared" ref="N136:O136" si="0">L136*(1-$J136)</f>
        <v>0</v>
      </c>
      <c r="O136" s="5">
        <f t="shared" si="0"/>
        <v>0</v>
      </c>
    </row>
    <row r="137" spans="1:15" s="5" customFormat="1" ht="15">
      <c r="A137" s="83"/>
      <c r="B137" s="97"/>
      <c r="C137" s="52"/>
      <c r="D137" s="52"/>
      <c r="E137" s="52"/>
      <c r="F137" s="88"/>
      <c r="G137" s="88"/>
      <c r="H137" s="103"/>
      <c r="I137" s="103"/>
      <c r="J137" s="117"/>
      <c r="K137" s="108"/>
    </row>
    <row r="138" spans="1:15" s="5" customFormat="1" ht="15">
      <c r="A138" s="83"/>
      <c r="B138" s="97"/>
      <c r="C138" s="52"/>
      <c r="D138" s="52"/>
      <c r="E138" s="52"/>
      <c r="F138" s="88"/>
      <c r="G138" s="88"/>
      <c r="H138" s="103"/>
      <c r="I138" s="103"/>
      <c r="J138" s="117"/>
      <c r="K138" s="108"/>
    </row>
    <row r="139" spans="1:15" s="5" customFormat="1" ht="15">
      <c r="A139" s="83"/>
      <c r="B139" s="97"/>
      <c r="C139" s="52"/>
      <c r="D139" s="52"/>
      <c r="E139" s="52"/>
      <c r="F139" s="88"/>
      <c r="G139" s="88"/>
      <c r="H139" s="103"/>
      <c r="I139" s="103"/>
      <c r="J139" s="117"/>
      <c r="K139" s="108"/>
    </row>
    <row r="140" spans="1:15" s="5" customFormat="1" ht="15">
      <c r="A140" s="83"/>
      <c r="B140" s="97"/>
      <c r="C140" s="52"/>
      <c r="D140" s="52"/>
      <c r="E140" s="52"/>
      <c r="F140" s="88"/>
      <c r="G140" s="88"/>
      <c r="H140" s="103"/>
      <c r="I140" s="103"/>
      <c r="J140" s="117"/>
      <c r="K140" s="108"/>
    </row>
    <row r="141" spans="1:15" s="5" customFormat="1" ht="15">
      <c r="A141" s="83"/>
      <c r="B141" s="97"/>
      <c r="C141" s="52"/>
      <c r="D141" s="52"/>
      <c r="E141" s="52"/>
      <c r="F141" s="88"/>
      <c r="G141" s="88"/>
      <c r="H141" s="103"/>
      <c r="I141" s="103"/>
      <c r="J141" s="117"/>
      <c r="K141" s="108"/>
    </row>
    <row r="142" spans="1:15" s="5" customFormat="1" ht="15">
      <c r="A142" s="83"/>
      <c r="B142" s="97"/>
      <c r="C142" s="52"/>
      <c r="D142" s="52"/>
      <c r="E142" s="52"/>
      <c r="F142" s="88"/>
      <c r="G142" s="88"/>
      <c r="H142" s="103"/>
      <c r="I142" s="103"/>
      <c r="J142" s="117"/>
      <c r="K142" s="108"/>
    </row>
    <row r="143" spans="1:15" s="5" customFormat="1" ht="15">
      <c r="A143" s="83"/>
      <c r="B143" s="97"/>
      <c r="C143" s="52"/>
      <c r="D143" s="52"/>
      <c r="E143" s="52"/>
      <c r="F143" s="88"/>
      <c r="G143" s="88"/>
      <c r="H143" s="103"/>
      <c r="I143" s="103"/>
      <c r="J143" s="103"/>
      <c r="K143" s="108"/>
    </row>
    <row r="144" spans="1:15" s="5" customFormat="1" ht="15">
      <c r="A144" s="83"/>
      <c r="B144" s="97"/>
      <c r="C144" s="52"/>
      <c r="D144" s="52"/>
      <c r="E144" s="52"/>
      <c r="F144" s="88"/>
      <c r="G144" s="88"/>
      <c r="H144" s="103"/>
      <c r="I144" s="103"/>
      <c r="J144" s="103"/>
      <c r="K144" s="108"/>
    </row>
    <row r="145" spans="1:12" s="5" customFormat="1" ht="15">
      <c r="A145" s="83"/>
      <c r="B145" s="97"/>
      <c r="C145" s="52"/>
      <c r="D145" s="52"/>
      <c r="E145" s="52"/>
      <c r="F145" s="88"/>
      <c r="G145" s="88"/>
      <c r="H145" s="103"/>
      <c r="I145" s="103"/>
      <c r="J145" s="103"/>
      <c r="K145" s="108"/>
    </row>
    <row r="146" spans="1:12" s="5" customFormat="1" ht="15">
      <c r="A146" s="83"/>
      <c r="B146" s="97"/>
      <c r="C146" s="52"/>
      <c r="D146" s="52"/>
      <c r="E146" s="52"/>
      <c r="F146" s="88"/>
      <c r="G146" s="88"/>
      <c r="H146" s="103"/>
      <c r="I146" s="103"/>
      <c r="J146" s="103"/>
      <c r="K146" s="108"/>
    </row>
    <row r="147" spans="1:12" s="5" customFormat="1" ht="15">
      <c r="A147" s="83"/>
      <c r="B147" s="97"/>
      <c r="C147" s="52"/>
      <c r="D147" s="52"/>
      <c r="E147" s="52"/>
      <c r="F147" s="88"/>
      <c r="G147" s="88"/>
      <c r="H147" s="103"/>
      <c r="I147" s="118"/>
      <c r="J147" s="118"/>
      <c r="K147" s="380"/>
    </row>
    <row r="148" spans="1:12" s="5" customFormat="1" ht="15">
      <c r="A148" s="83"/>
      <c r="B148" s="97"/>
      <c r="C148" s="52"/>
      <c r="D148" s="52"/>
      <c r="E148" s="52"/>
      <c r="F148" s="88"/>
      <c r="G148" s="88"/>
      <c r="H148" s="103"/>
      <c r="I148" s="118"/>
      <c r="J148" s="118"/>
      <c r="K148" s="380"/>
    </row>
    <row r="149" spans="1:12" s="5" customFormat="1" ht="15">
      <c r="A149" s="83"/>
      <c r="B149" s="97"/>
      <c r="C149" s="52"/>
      <c r="D149" s="52"/>
      <c r="E149" s="52"/>
      <c r="F149" s="88"/>
      <c r="G149" s="88"/>
      <c r="H149" s="103"/>
      <c r="I149" s="118"/>
      <c r="J149" s="118"/>
      <c r="K149" s="380"/>
    </row>
    <row r="150" spans="1:12" s="5" customFormat="1" ht="15">
      <c r="A150" s="83"/>
      <c r="B150" s="97"/>
      <c r="C150" s="52"/>
      <c r="D150" s="52"/>
      <c r="E150" s="52"/>
      <c r="F150" s="88"/>
      <c r="G150" s="88"/>
      <c r="H150" s="103"/>
      <c r="I150" s="118"/>
      <c r="J150" s="118"/>
      <c r="K150" s="380"/>
    </row>
    <row r="151" spans="1:12" s="5" customFormat="1" ht="15">
      <c r="A151" s="83"/>
      <c r="B151" s="97"/>
      <c r="C151" s="52"/>
      <c r="D151" s="52"/>
      <c r="E151" s="52"/>
      <c r="F151" s="88"/>
      <c r="G151" s="88"/>
      <c r="H151" s="103"/>
      <c r="I151" s="118"/>
      <c r="J151" s="118"/>
      <c r="K151" s="380"/>
    </row>
    <row r="152" spans="1:12" s="5" customFormat="1" ht="15">
      <c r="A152" s="83"/>
      <c r="B152" s="97"/>
      <c r="C152" s="52"/>
      <c r="D152" s="52"/>
      <c r="E152" s="52"/>
      <c r="F152" s="88"/>
      <c r="G152" s="88"/>
      <c r="H152" s="103"/>
      <c r="I152" s="118"/>
      <c r="J152" s="379"/>
      <c r="K152" s="380"/>
    </row>
    <row r="153" spans="1:12" s="5" customFormat="1" ht="15">
      <c r="A153" s="83"/>
      <c r="B153" s="97"/>
      <c r="C153" s="52"/>
      <c r="D153" s="52"/>
      <c r="E153" s="52"/>
      <c r="F153" s="88"/>
      <c r="G153" s="88"/>
      <c r="H153" s="103"/>
      <c r="I153" s="381"/>
      <c r="J153" s="382"/>
      <c r="K153" s="381"/>
    </row>
    <row r="154" spans="1:12" s="5" customFormat="1" ht="15">
      <c r="A154" s="83"/>
      <c r="B154" s="97"/>
      <c r="C154" s="52"/>
      <c r="D154" s="52"/>
      <c r="E154" s="52"/>
      <c r="F154" s="88"/>
      <c r="G154" s="88"/>
      <c r="H154" s="103"/>
      <c r="I154" s="383"/>
      <c r="J154" s="384"/>
      <c r="K154" s="385"/>
    </row>
    <row r="155" spans="1:12" s="5" customFormat="1" ht="15">
      <c r="A155" s="83"/>
      <c r="B155" s="97"/>
      <c r="C155" s="52"/>
      <c r="D155" s="52"/>
      <c r="E155" s="52"/>
      <c r="F155" s="88"/>
      <c r="G155" s="88"/>
      <c r="H155" s="103"/>
      <c r="I155" s="383"/>
      <c r="J155" s="384"/>
      <c r="K155" s="385"/>
      <c r="L155" s="120"/>
    </row>
    <row r="156" spans="1:12" s="5" customFormat="1" ht="15">
      <c r="A156" s="83"/>
      <c r="B156" s="97"/>
      <c r="C156" s="52"/>
      <c r="D156" s="52"/>
      <c r="E156" s="52"/>
      <c r="F156" s="88"/>
      <c r="G156" s="88"/>
      <c r="H156" s="103"/>
      <c r="I156" s="383"/>
      <c r="J156" s="384"/>
      <c r="K156" s="386"/>
      <c r="L156" s="120"/>
    </row>
    <row r="157" spans="1:12" s="5" customFormat="1" ht="15.75">
      <c r="A157" s="83"/>
      <c r="B157" s="97"/>
      <c r="C157" s="52"/>
      <c r="D157" s="52"/>
      <c r="E157" s="52"/>
      <c r="F157" s="88"/>
      <c r="G157" s="88"/>
      <c r="H157" s="103"/>
      <c r="I157" s="381"/>
      <c r="J157" s="387"/>
      <c r="K157" s="388"/>
      <c r="L157" s="120"/>
    </row>
    <row r="158" spans="1:12" s="5" customFormat="1" ht="15">
      <c r="A158" s="83"/>
      <c r="B158" s="97"/>
      <c r="C158" s="52"/>
      <c r="D158" s="52"/>
      <c r="E158" s="52"/>
      <c r="F158" s="88"/>
      <c r="G158" s="88"/>
      <c r="H158" s="103"/>
      <c r="I158" s="389"/>
      <c r="J158" s="118"/>
      <c r="K158" s="118"/>
      <c r="L158" s="120"/>
    </row>
    <row r="159" spans="1:12" s="5" customFormat="1" ht="15">
      <c r="A159" s="83"/>
      <c r="B159" s="97"/>
      <c r="C159" s="52"/>
      <c r="D159" s="52"/>
      <c r="E159" s="52"/>
      <c r="F159" s="88"/>
      <c r="G159" s="88"/>
      <c r="H159" s="103"/>
      <c r="I159" s="118"/>
      <c r="J159" s="379"/>
      <c r="K159" s="390"/>
      <c r="L159" s="120"/>
    </row>
    <row r="160" spans="1:12" s="5" customFormat="1" ht="15">
      <c r="A160" s="83"/>
      <c r="B160" s="97"/>
      <c r="C160" s="52"/>
      <c r="D160" s="52"/>
      <c r="E160" s="52"/>
      <c r="F160" s="88"/>
      <c r="G160" s="88"/>
      <c r="H160" s="103"/>
      <c r="I160" s="118"/>
      <c r="J160" s="379"/>
      <c r="K160" s="390"/>
      <c r="L160" s="120"/>
    </row>
    <row r="161" spans="1:12" s="5" customFormat="1" ht="15">
      <c r="A161" s="83"/>
      <c r="B161" s="97"/>
      <c r="C161" s="52"/>
      <c r="D161" s="52"/>
      <c r="E161" s="52"/>
      <c r="F161" s="88"/>
      <c r="G161" s="88"/>
      <c r="H161" s="103"/>
      <c r="I161" s="118"/>
      <c r="J161" s="379"/>
      <c r="K161" s="390"/>
      <c r="L161" s="120"/>
    </row>
    <row r="162" spans="1:12" s="5" customFormat="1" ht="15">
      <c r="A162" s="83"/>
      <c r="B162" s="97"/>
      <c r="C162" s="52"/>
      <c r="D162" s="52"/>
      <c r="E162" s="52"/>
      <c r="F162" s="88"/>
      <c r="G162" s="88"/>
      <c r="H162" s="103"/>
      <c r="I162" s="103"/>
      <c r="J162" s="117"/>
      <c r="K162" s="120"/>
      <c r="L162" s="120"/>
    </row>
    <row r="163" spans="1:12" s="5" customFormat="1" ht="15">
      <c r="A163" s="83"/>
      <c r="B163" s="97"/>
      <c r="C163" s="52"/>
      <c r="D163" s="52"/>
      <c r="E163" s="52"/>
      <c r="F163" s="88"/>
      <c r="G163" s="88"/>
      <c r="H163" s="103"/>
      <c r="I163" s="103"/>
      <c r="J163" s="103"/>
      <c r="K163" s="120"/>
      <c r="L163" s="120"/>
    </row>
    <row r="164" spans="1:12" s="5" customFormat="1" ht="15">
      <c r="A164" s="83"/>
      <c r="B164" s="97"/>
      <c r="C164" s="52"/>
      <c r="D164" s="52"/>
      <c r="E164" s="52"/>
      <c r="F164" s="88"/>
      <c r="G164" s="88"/>
      <c r="H164" s="103"/>
      <c r="I164" s="103"/>
      <c r="J164" s="103"/>
      <c r="K164" s="120"/>
      <c r="L164" s="120"/>
    </row>
    <row r="165" spans="1:12" s="5" customFormat="1" ht="15">
      <c r="A165" s="83"/>
      <c r="B165" s="97"/>
      <c r="C165" s="52"/>
      <c r="D165" s="52"/>
      <c r="E165" s="52"/>
      <c r="F165" s="88"/>
      <c r="G165" s="88"/>
      <c r="H165" s="103"/>
      <c r="I165" s="103"/>
      <c r="J165" s="103"/>
      <c r="K165" s="119"/>
      <c r="L165" s="119"/>
    </row>
    <row r="166" spans="1:12" s="5" customFormat="1" ht="15">
      <c r="A166" s="83"/>
      <c r="B166" s="97"/>
      <c r="C166" s="52"/>
      <c r="D166" s="52"/>
      <c r="E166" s="52"/>
      <c r="F166" s="88"/>
      <c r="G166" s="88"/>
      <c r="H166" s="103"/>
      <c r="I166" s="103"/>
      <c r="J166" s="103"/>
      <c r="K166" s="121"/>
      <c r="L166" s="120"/>
    </row>
    <row r="167" spans="1:12" s="5" customFormat="1" ht="15">
      <c r="A167" s="83"/>
      <c r="B167" s="97"/>
      <c r="C167" s="52"/>
      <c r="D167" s="52"/>
      <c r="E167" s="52"/>
      <c r="F167" s="88"/>
      <c r="G167" s="88"/>
      <c r="H167" s="103"/>
      <c r="I167" s="103"/>
      <c r="J167" s="103"/>
      <c r="K167" s="119"/>
      <c r="L167" s="120"/>
    </row>
    <row r="168" spans="1:12" s="5" customFormat="1" ht="15">
      <c r="A168" s="83"/>
      <c r="B168" s="97"/>
      <c r="C168" s="52"/>
      <c r="D168" s="52"/>
      <c r="E168" s="52"/>
      <c r="F168" s="88"/>
      <c r="G168" s="88"/>
      <c r="H168" s="103"/>
      <c r="I168" s="103"/>
      <c r="J168" s="103"/>
      <c r="K168" s="120"/>
      <c r="L168" s="120"/>
    </row>
    <row r="169" spans="1:12" s="5" customFormat="1" ht="15">
      <c r="A169" s="83"/>
      <c r="B169" s="97"/>
      <c r="C169" s="52"/>
      <c r="D169" s="52"/>
      <c r="E169" s="52"/>
      <c r="F169" s="88"/>
      <c r="G169" s="88"/>
      <c r="H169" s="103"/>
      <c r="I169" s="103"/>
      <c r="J169" s="103"/>
    </row>
    <row r="170" spans="1:12" s="5" customFormat="1" ht="15">
      <c r="A170" s="83"/>
      <c r="B170" s="97"/>
      <c r="C170" s="52"/>
      <c r="D170" s="52"/>
      <c r="E170" s="52"/>
      <c r="F170" s="88"/>
      <c r="G170" s="88"/>
      <c r="H170" s="103"/>
      <c r="I170" s="103"/>
      <c r="J170" s="103"/>
    </row>
    <row r="171" spans="1:12" s="5" customFormat="1" ht="15">
      <c r="A171" s="83"/>
      <c r="B171" s="97"/>
      <c r="C171" s="52"/>
      <c r="D171" s="52"/>
      <c r="E171" s="52"/>
      <c r="F171" s="88"/>
      <c r="G171" s="88"/>
      <c r="H171" s="103"/>
      <c r="I171" s="103"/>
      <c r="J171" s="103"/>
    </row>
    <row r="172" spans="1:12" s="5" customFormat="1" ht="15">
      <c r="A172" s="83"/>
      <c r="B172" s="97"/>
      <c r="C172" s="52"/>
      <c r="D172" s="52"/>
      <c r="E172" s="52"/>
      <c r="F172" s="88"/>
      <c r="G172" s="88"/>
      <c r="H172" s="103"/>
      <c r="I172" s="103"/>
      <c r="J172" s="103"/>
    </row>
    <row r="173" spans="1:12" s="5" customFormat="1" ht="15">
      <c r="A173" s="83"/>
      <c r="B173" s="97"/>
      <c r="C173" s="52"/>
      <c r="D173" s="52"/>
      <c r="E173" s="52"/>
      <c r="F173" s="88"/>
      <c r="G173" s="88"/>
      <c r="H173" s="103"/>
      <c r="I173" s="103"/>
      <c r="J173" s="103"/>
    </row>
    <row r="174" spans="1:12" s="5" customFormat="1" ht="15">
      <c r="A174" s="83"/>
      <c r="B174" s="97"/>
      <c r="C174" s="52"/>
      <c r="D174" s="52"/>
      <c r="E174" s="52"/>
      <c r="F174" s="88"/>
      <c r="G174" s="88"/>
      <c r="H174" s="103"/>
      <c r="I174" s="103"/>
      <c r="J174" s="103"/>
    </row>
    <row r="175" spans="1:12" s="5" customFormat="1" ht="15">
      <c r="A175" s="83"/>
      <c r="B175" s="97"/>
      <c r="C175" s="52"/>
      <c r="D175" s="52"/>
      <c r="E175" s="52"/>
      <c r="F175" s="114"/>
      <c r="G175" s="88"/>
      <c r="H175" s="103"/>
      <c r="I175" s="103"/>
      <c r="J175" s="103"/>
    </row>
    <row r="176" spans="1:12" s="5" customFormat="1" ht="15">
      <c r="A176" s="83"/>
      <c r="B176" s="97"/>
      <c r="C176" s="52"/>
      <c r="D176" s="52"/>
      <c r="E176" s="52"/>
      <c r="F176" s="114"/>
      <c r="G176" s="88"/>
      <c r="H176" s="103"/>
      <c r="I176" s="103"/>
      <c r="J176" s="103"/>
    </row>
    <row r="177" spans="1:10" s="5" customFormat="1" ht="15">
      <c r="A177" s="83"/>
      <c r="B177" s="97"/>
      <c r="C177" s="52"/>
      <c r="D177" s="52"/>
      <c r="E177" s="52"/>
      <c r="F177" s="88"/>
      <c r="G177" s="88"/>
      <c r="H177" s="103"/>
      <c r="I177" s="103"/>
      <c r="J177" s="103"/>
    </row>
    <row r="178" spans="1:10" s="5" customFormat="1" ht="15">
      <c r="A178" s="83"/>
      <c r="B178" s="97"/>
      <c r="C178" s="52"/>
      <c r="D178" s="52"/>
      <c r="E178" s="52"/>
      <c r="F178" s="88"/>
      <c r="G178" s="88"/>
      <c r="H178" s="103"/>
      <c r="I178" s="103"/>
      <c r="J178" s="103"/>
    </row>
    <row r="179" spans="1:10" s="5" customFormat="1" ht="15">
      <c r="A179" s="83"/>
      <c r="B179" s="97"/>
      <c r="C179" s="52"/>
      <c r="D179" s="52"/>
      <c r="E179" s="52"/>
      <c r="F179" s="88"/>
      <c r="G179" s="114"/>
      <c r="H179" s="103"/>
      <c r="I179" s="103"/>
      <c r="J179" s="103"/>
    </row>
    <row r="180" spans="1:10" s="5" customFormat="1" ht="15">
      <c r="A180" s="83"/>
      <c r="B180" s="97"/>
      <c r="C180" s="52"/>
      <c r="D180" s="52"/>
      <c r="E180" s="52"/>
      <c r="F180" s="88"/>
      <c r="G180" s="114"/>
      <c r="H180" s="103"/>
      <c r="I180" s="103"/>
      <c r="J180" s="103"/>
    </row>
    <row r="181" spans="1:10" s="5" customFormat="1" ht="15">
      <c r="A181" s="83"/>
      <c r="B181" s="97"/>
      <c r="C181" s="52"/>
      <c r="D181" s="52"/>
      <c r="E181" s="52"/>
      <c r="F181" s="88"/>
      <c r="G181" s="114"/>
      <c r="H181" s="103"/>
      <c r="I181" s="103"/>
      <c r="J181" s="103"/>
    </row>
    <row r="182" spans="1:10" s="5" customFormat="1" ht="15">
      <c r="A182" s="83"/>
      <c r="B182" s="97"/>
      <c r="C182" s="52"/>
      <c r="D182" s="52"/>
      <c r="E182" s="52"/>
      <c r="F182" s="88"/>
      <c r="G182" s="88"/>
      <c r="H182" s="103"/>
      <c r="I182" s="103"/>
      <c r="J182" s="103"/>
    </row>
    <row r="183" spans="1:10" s="5" customFormat="1" ht="15">
      <c r="A183" s="83"/>
      <c r="B183" s="97"/>
      <c r="C183" s="52"/>
      <c r="D183" s="52"/>
      <c r="E183" s="52"/>
      <c r="F183" s="88"/>
      <c r="G183" s="88"/>
      <c r="H183" s="103"/>
      <c r="I183" s="103"/>
      <c r="J183" s="103"/>
    </row>
    <row r="184" spans="1:10" s="5" customFormat="1" ht="15">
      <c r="A184" s="83"/>
      <c r="B184" s="97"/>
      <c r="C184" s="52"/>
      <c r="D184" s="52"/>
      <c r="E184" s="52"/>
      <c r="F184" s="88"/>
      <c r="G184" s="88"/>
      <c r="H184" s="103"/>
      <c r="I184" s="103"/>
      <c r="J184" s="103"/>
    </row>
    <row r="185" spans="1:10" s="5" customFormat="1" ht="15">
      <c r="A185" s="83"/>
      <c r="B185" s="97"/>
      <c r="C185" s="52"/>
      <c r="D185" s="52"/>
      <c r="E185" s="52"/>
      <c r="F185" s="88"/>
      <c r="G185" s="88"/>
      <c r="H185" s="103"/>
      <c r="I185" s="103"/>
      <c r="J185" s="103"/>
    </row>
    <row r="186" spans="1:10" s="5" customFormat="1" ht="15">
      <c r="A186" s="83"/>
      <c r="B186" s="97"/>
      <c r="C186" s="52"/>
      <c r="D186" s="52"/>
      <c r="E186" s="52"/>
      <c r="F186" s="88"/>
      <c r="G186" s="88"/>
      <c r="H186" s="103"/>
      <c r="I186" s="103"/>
      <c r="J186" s="103"/>
    </row>
    <row r="187" spans="1:10" s="5" customFormat="1" ht="15">
      <c r="A187" s="83"/>
      <c r="B187" s="97"/>
      <c r="C187" s="52"/>
      <c r="D187" s="52"/>
      <c r="E187" s="52"/>
      <c r="F187" s="88"/>
      <c r="G187" s="88"/>
      <c r="H187" s="103"/>
      <c r="I187" s="103"/>
      <c r="J187" s="103"/>
    </row>
    <row r="188" spans="1:10" s="5" customFormat="1" ht="15">
      <c r="A188" s="83"/>
      <c r="B188" s="97"/>
      <c r="C188" s="52"/>
      <c r="D188" s="52"/>
      <c r="E188" s="52"/>
      <c r="F188" s="88"/>
      <c r="G188" s="88"/>
      <c r="H188" s="103"/>
      <c r="I188" s="103"/>
      <c r="J188" s="103"/>
    </row>
    <row r="189" spans="1:10" s="5" customFormat="1" ht="15">
      <c r="A189" s="83"/>
      <c r="B189" s="97"/>
      <c r="C189" s="52"/>
      <c r="D189" s="52"/>
      <c r="E189" s="52"/>
      <c r="F189" s="88"/>
      <c r="G189" s="88"/>
      <c r="H189" s="103"/>
      <c r="I189" s="103"/>
      <c r="J189" s="103"/>
    </row>
    <row r="190" spans="1:10" s="5" customFormat="1" ht="15">
      <c r="A190" s="83"/>
      <c r="B190" s="97"/>
      <c r="C190" s="52"/>
      <c r="D190" s="52"/>
      <c r="E190" s="52"/>
      <c r="F190" s="88"/>
      <c r="G190" s="88"/>
      <c r="H190" s="103"/>
      <c r="I190" s="103"/>
      <c r="J190" s="103"/>
    </row>
    <row r="191" spans="1:10" s="5" customFormat="1" ht="15">
      <c r="A191" s="83"/>
      <c r="B191" s="97"/>
      <c r="C191" s="52"/>
      <c r="D191" s="52"/>
      <c r="E191" s="52"/>
      <c r="F191" s="88"/>
      <c r="G191" s="88"/>
      <c r="H191" s="103"/>
      <c r="I191" s="103"/>
      <c r="J191" s="103"/>
    </row>
    <row r="192" spans="1:10" s="5" customFormat="1" ht="15">
      <c r="A192" s="83"/>
      <c r="B192" s="97"/>
      <c r="C192" s="52"/>
      <c r="D192" s="52"/>
      <c r="E192" s="52"/>
      <c r="F192" s="88"/>
      <c r="G192" s="88"/>
      <c r="H192" s="103"/>
      <c r="I192" s="103"/>
      <c r="J192" s="103"/>
    </row>
    <row r="193" spans="1:10" s="5" customFormat="1" ht="15">
      <c r="A193" s="83"/>
      <c r="B193" s="97"/>
      <c r="C193" s="52"/>
      <c r="D193" s="52"/>
      <c r="E193" s="52"/>
      <c r="F193" s="88"/>
      <c r="G193" s="88"/>
      <c r="H193" s="103"/>
      <c r="I193" s="103"/>
      <c r="J193" s="103"/>
    </row>
    <row r="194" spans="1:10" s="5" customFormat="1" ht="15">
      <c r="A194" s="83"/>
      <c r="B194" s="97"/>
      <c r="C194" s="52"/>
      <c r="D194" s="52"/>
      <c r="E194" s="52"/>
      <c r="F194" s="88"/>
      <c r="G194" s="88"/>
      <c r="H194" s="103"/>
      <c r="I194" s="103"/>
      <c r="J194" s="103"/>
    </row>
    <row r="195" spans="1:10" s="5" customFormat="1" ht="15">
      <c r="A195" s="83"/>
      <c r="B195" s="97"/>
      <c r="C195" s="52"/>
      <c r="D195" s="52"/>
      <c r="E195" s="52"/>
      <c r="F195" s="88"/>
      <c r="G195" s="88"/>
      <c r="H195" s="103"/>
      <c r="I195" s="103"/>
      <c r="J195" s="103"/>
    </row>
    <row r="196" spans="1:10" s="5" customFormat="1" ht="15">
      <c r="A196" s="83"/>
      <c r="B196" s="97"/>
      <c r="C196" s="52"/>
      <c r="D196" s="52"/>
      <c r="E196" s="52"/>
      <c r="F196" s="88"/>
      <c r="G196" s="88"/>
      <c r="H196" s="103"/>
      <c r="I196" s="103"/>
      <c r="J196" s="103"/>
    </row>
    <row r="197" spans="1:10" s="5" customFormat="1" ht="15">
      <c r="A197" s="83"/>
      <c r="B197" s="97"/>
      <c r="C197" s="52"/>
      <c r="D197" s="52"/>
      <c r="E197" s="52"/>
      <c r="F197" s="88"/>
      <c r="G197" s="88"/>
      <c r="H197" s="103"/>
      <c r="I197" s="103"/>
      <c r="J197" s="103"/>
    </row>
    <row r="198" spans="1:10" s="5" customFormat="1" ht="15">
      <c r="A198" s="83"/>
      <c r="B198" s="97"/>
      <c r="C198" s="52"/>
      <c r="D198" s="52"/>
      <c r="E198" s="52"/>
      <c r="F198" s="88"/>
      <c r="G198" s="88"/>
      <c r="H198" s="103"/>
      <c r="I198" s="103"/>
      <c r="J198" s="103"/>
    </row>
    <row r="199" spans="1:10" s="5" customFormat="1" ht="15">
      <c r="A199" s="83"/>
      <c r="B199" s="97"/>
      <c r="C199" s="52"/>
      <c r="D199" s="52"/>
      <c r="E199" s="52"/>
      <c r="F199" s="88"/>
      <c r="G199" s="88"/>
      <c r="H199" s="103"/>
      <c r="I199" s="103"/>
      <c r="J199" s="103"/>
    </row>
    <row r="200" spans="1:10" s="5" customFormat="1" ht="15">
      <c r="A200" s="83"/>
      <c r="B200" s="97"/>
      <c r="C200" s="52"/>
      <c r="D200" s="52"/>
      <c r="E200" s="52"/>
      <c r="F200" s="88"/>
      <c r="G200" s="88"/>
      <c r="H200" s="103"/>
      <c r="I200" s="103"/>
      <c r="J200" s="103"/>
    </row>
    <row r="201" spans="1:10" s="5" customFormat="1" ht="15">
      <c r="A201" s="83"/>
      <c r="B201" s="97"/>
      <c r="C201" s="52"/>
      <c r="D201" s="52"/>
      <c r="E201" s="52"/>
      <c r="F201" s="88"/>
      <c r="G201" s="88"/>
      <c r="H201" s="103"/>
      <c r="I201" s="103"/>
      <c r="J201" s="103"/>
    </row>
    <row r="202" spans="1:10" s="5" customFormat="1" ht="15">
      <c r="A202" s="83"/>
      <c r="B202" s="97"/>
      <c r="C202" s="52"/>
      <c r="D202" s="52"/>
      <c r="E202" s="52"/>
      <c r="F202" s="88"/>
      <c r="G202" s="88"/>
      <c r="H202" s="103"/>
      <c r="I202" s="103"/>
      <c r="J202" s="103"/>
    </row>
    <row r="203" spans="1:10" ht="15">
      <c r="B203" s="97"/>
      <c r="C203" s="52"/>
      <c r="D203" s="52"/>
      <c r="E203" s="52"/>
      <c r="F203" s="88"/>
      <c r="G203" s="88"/>
      <c r="H203" s="118"/>
      <c r="I203" s="118"/>
      <c r="J203" s="118"/>
    </row>
    <row r="204" spans="1:10" ht="15">
      <c r="B204" s="97"/>
      <c r="C204" s="52"/>
      <c r="D204" s="52"/>
      <c r="E204" s="52"/>
      <c r="F204" s="88"/>
      <c r="G204" s="88"/>
      <c r="H204" s="118"/>
      <c r="I204" s="118"/>
      <c r="J204" s="118"/>
    </row>
    <row r="205" spans="1:10" ht="15">
      <c r="B205" s="97"/>
      <c r="C205" s="52"/>
      <c r="D205" s="52"/>
      <c r="E205" s="52"/>
      <c r="F205" s="88"/>
      <c r="G205" s="88"/>
      <c r="H205" s="118"/>
      <c r="I205" s="118"/>
      <c r="J205" s="118"/>
    </row>
    <row r="206" spans="1:10" ht="15">
      <c r="B206" s="97"/>
      <c r="C206" s="52"/>
      <c r="D206" s="52"/>
      <c r="E206" s="52"/>
      <c r="F206" s="88"/>
      <c r="G206" s="88"/>
      <c r="H206" s="118"/>
      <c r="I206" s="118"/>
      <c r="J206" s="118"/>
    </row>
    <row r="207" spans="1:10" ht="15">
      <c r="B207" s="97"/>
      <c r="C207" s="52"/>
      <c r="D207" s="52"/>
      <c r="E207" s="52"/>
      <c r="F207" s="88"/>
      <c r="G207" s="88"/>
      <c r="H207" s="118"/>
      <c r="I207" s="118"/>
      <c r="J207" s="118"/>
    </row>
    <row r="208" spans="1:10" ht="15">
      <c r="B208" s="97"/>
      <c r="C208" s="52"/>
      <c r="D208" s="52"/>
      <c r="E208" s="52"/>
      <c r="F208" s="88"/>
      <c r="G208" s="88"/>
      <c r="H208" s="118"/>
      <c r="I208" s="118"/>
      <c r="J208" s="118"/>
    </row>
    <row r="209" spans="2:10" ht="15">
      <c r="B209" s="97"/>
      <c r="C209" s="52"/>
      <c r="D209" s="52"/>
      <c r="E209" s="52"/>
      <c r="F209" s="88"/>
      <c r="G209" s="88"/>
      <c r="H209" s="118"/>
      <c r="I209" s="118"/>
      <c r="J209" s="118"/>
    </row>
    <row r="210" spans="2:10" ht="15">
      <c r="B210" s="97"/>
      <c r="C210" s="52"/>
      <c r="D210" s="52"/>
      <c r="E210" s="52"/>
      <c r="F210" s="88"/>
      <c r="G210" s="88"/>
      <c r="H210" s="118"/>
      <c r="I210" s="118"/>
      <c r="J210" s="118"/>
    </row>
    <row r="211" spans="2:10" ht="15">
      <c r="B211" s="97"/>
      <c r="C211" s="52"/>
      <c r="D211" s="52"/>
      <c r="E211" s="52"/>
      <c r="F211" s="88"/>
      <c r="G211" s="88"/>
      <c r="H211" s="118"/>
      <c r="I211" s="118"/>
      <c r="J211" s="118"/>
    </row>
    <row r="212" spans="2:10" ht="15">
      <c r="B212" s="97"/>
      <c r="C212" s="52"/>
      <c r="D212" s="52"/>
      <c r="E212" s="52"/>
      <c r="F212" s="88"/>
      <c r="G212" s="88"/>
      <c r="H212" s="118"/>
      <c r="I212" s="118"/>
      <c r="J212" s="118"/>
    </row>
    <row r="213" spans="2:10" ht="15">
      <c r="B213" s="97"/>
      <c r="C213" s="52"/>
      <c r="D213" s="52"/>
      <c r="E213" s="52"/>
      <c r="F213" s="88"/>
      <c r="G213" s="88"/>
      <c r="H213" s="118"/>
      <c r="I213" s="118"/>
      <c r="J213" s="118"/>
    </row>
    <row r="214" spans="2:10" ht="15">
      <c r="B214" s="97"/>
      <c r="C214" s="52"/>
      <c r="D214" s="52"/>
      <c r="E214" s="52"/>
      <c r="F214" s="88"/>
      <c r="G214" s="88"/>
      <c r="H214" s="118"/>
      <c r="I214" s="118"/>
      <c r="J214" s="118"/>
    </row>
    <row r="215" spans="2:10" ht="15">
      <c r="B215" s="97"/>
      <c r="C215" s="52"/>
      <c r="D215" s="52"/>
      <c r="E215" s="52"/>
      <c r="F215" s="88"/>
      <c r="G215" s="88"/>
      <c r="H215" s="118"/>
      <c r="I215" s="118"/>
      <c r="J215" s="118"/>
    </row>
    <row r="216" spans="2:10" ht="15">
      <c r="B216" s="97"/>
      <c r="C216" s="52"/>
      <c r="D216" s="52"/>
      <c r="E216" s="52"/>
      <c r="F216" s="88"/>
      <c r="G216" s="88"/>
      <c r="H216" s="118"/>
      <c r="I216" s="118"/>
      <c r="J216" s="118"/>
    </row>
    <row r="217" spans="2:10">
      <c r="H217" s="118"/>
      <c r="I217" s="118"/>
      <c r="J217" s="118"/>
    </row>
    <row r="218" spans="2:10">
      <c r="H218" s="118"/>
      <c r="I218" s="118"/>
      <c r="J218" s="118"/>
    </row>
    <row r="219" spans="2:10">
      <c r="H219" s="118"/>
      <c r="I219" s="118"/>
      <c r="J219" s="118"/>
    </row>
    <row r="220" spans="2:10">
      <c r="B220" s="152" t="s">
        <v>613</v>
      </c>
      <c r="C220" s="152"/>
      <c r="D220" s="152"/>
      <c r="E220" s="152"/>
      <c r="F220" s="152"/>
      <c r="G220" s="152"/>
      <c r="H220" s="118"/>
      <c r="I220" s="118"/>
      <c r="J220" s="118"/>
    </row>
    <row r="221" spans="2:10">
      <c r="B221" s="83"/>
      <c r="C221" s="83"/>
      <c r="D221" s="83"/>
      <c r="E221" s="83"/>
      <c r="F221" s="83"/>
      <c r="G221" s="83"/>
      <c r="H221" s="118"/>
      <c r="I221" s="118"/>
      <c r="J221" s="118"/>
    </row>
    <row r="222" spans="2:10">
      <c r="B222" s="83"/>
      <c r="C222" s="83"/>
      <c r="D222" s="83"/>
      <c r="E222" s="83"/>
      <c r="F222" s="83"/>
      <c r="G222" s="83"/>
      <c r="H222" s="118"/>
      <c r="I222" s="118"/>
      <c r="J222" s="118"/>
    </row>
    <row r="223" spans="2:10">
      <c r="B223" s="83"/>
      <c r="C223" s="83"/>
      <c r="D223" s="83"/>
      <c r="E223" s="83"/>
      <c r="F223" s="83"/>
      <c r="G223" s="83"/>
      <c r="H223" s="118"/>
      <c r="I223" s="118"/>
      <c r="J223" s="118"/>
    </row>
    <row r="224" spans="2:10">
      <c r="B224" s="83"/>
      <c r="C224" s="83"/>
      <c r="D224" s="83"/>
      <c r="E224" s="83"/>
      <c r="F224" s="83"/>
      <c r="G224" s="83"/>
      <c r="H224" s="118"/>
      <c r="I224" s="118"/>
      <c r="J224" s="118"/>
    </row>
    <row r="225" spans="2:10">
      <c r="B225" s="83"/>
      <c r="C225" s="83"/>
      <c r="D225" s="83"/>
      <c r="E225" s="83"/>
      <c r="F225" s="83"/>
      <c r="G225" s="83"/>
      <c r="H225" s="118"/>
      <c r="I225" s="118"/>
      <c r="J225" s="118"/>
    </row>
    <row r="226" spans="2:10">
      <c r="B226" s="83"/>
      <c r="C226" s="83"/>
      <c r="D226" s="83"/>
      <c r="E226" s="83"/>
      <c r="F226" s="83"/>
      <c r="G226" s="83"/>
      <c r="H226" s="118"/>
      <c r="I226" s="118"/>
      <c r="J226" s="118"/>
    </row>
    <row r="227" spans="2:10">
      <c r="B227" s="83"/>
      <c r="C227" s="83"/>
      <c r="D227" s="83"/>
      <c r="E227" s="83"/>
      <c r="F227" s="83"/>
      <c r="G227" s="83"/>
      <c r="H227" s="118"/>
      <c r="I227" s="118"/>
      <c r="J227" s="118"/>
    </row>
    <row r="228" spans="2:10">
      <c r="B228" s="83"/>
      <c r="C228" s="83"/>
      <c r="D228" s="83"/>
      <c r="E228" s="83"/>
      <c r="F228" s="83"/>
      <c r="G228" s="83"/>
      <c r="H228" s="118"/>
      <c r="I228" s="118"/>
      <c r="J228" s="118"/>
    </row>
    <row r="229" spans="2:10">
      <c r="B229" s="83"/>
      <c r="C229" s="83"/>
      <c r="D229" s="83"/>
      <c r="E229" s="83"/>
      <c r="F229" s="83"/>
      <c r="G229" s="83"/>
      <c r="H229" s="118"/>
      <c r="I229" s="118"/>
      <c r="J229" s="118"/>
    </row>
    <row r="230" spans="2:10">
      <c r="B230" s="83"/>
      <c r="C230" s="83"/>
      <c r="D230" s="83"/>
      <c r="E230" s="83"/>
      <c r="F230" s="83"/>
      <c r="G230" s="83"/>
      <c r="H230" s="118"/>
      <c r="I230" s="118"/>
      <c r="J230" s="118"/>
    </row>
    <row r="231" spans="2:10">
      <c r="B231" s="83"/>
      <c r="C231" s="83"/>
      <c r="D231" s="83"/>
      <c r="E231" s="83"/>
      <c r="F231" s="83"/>
      <c r="G231" s="83"/>
      <c r="H231" s="118"/>
      <c r="I231" s="118"/>
      <c r="J231" s="118"/>
    </row>
    <row r="232" spans="2:10">
      <c r="B232" s="83"/>
      <c r="C232" s="83"/>
      <c r="D232" s="83"/>
      <c r="E232" s="83"/>
      <c r="F232" s="83"/>
      <c r="G232" s="83"/>
      <c r="H232" s="118"/>
      <c r="I232" s="118"/>
      <c r="J232" s="118"/>
    </row>
    <row r="233" spans="2:10">
      <c r="B233" s="83"/>
      <c r="C233" s="83"/>
      <c r="D233" s="83"/>
      <c r="E233" s="83"/>
      <c r="F233" s="83"/>
      <c r="G233" s="83"/>
      <c r="H233" s="118"/>
      <c r="I233" s="118"/>
      <c r="J233" s="118"/>
    </row>
    <row r="234" spans="2:10">
      <c r="B234" s="83"/>
      <c r="C234" s="83"/>
      <c r="D234" s="83"/>
      <c r="E234" s="83"/>
      <c r="F234" s="83"/>
      <c r="G234" s="83"/>
      <c r="H234" s="118"/>
      <c r="I234" s="118"/>
      <c r="J234" s="118"/>
    </row>
    <row r="235" spans="2:10">
      <c r="B235" s="83"/>
      <c r="C235" s="83"/>
      <c r="D235" s="83"/>
      <c r="E235" s="83"/>
      <c r="F235" s="83"/>
      <c r="G235" s="83"/>
      <c r="H235" s="118"/>
      <c r="I235" s="118"/>
      <c r="J235" s="118"/>
    </row>
    <row r="236" spans="2:10">
      <c r="B236" s="83"/>
      <c r="C236" s="83"/>
      <c r="D236" s="83"/>
      <c r="E236" s="83"/>
      <c r="F236" s="83"/>
      <c r="G236" s="83"/>
      <c r="H236" s="118"/>
      <c r="I236" s="118"/>
      <c r="J236" s="118"/>
    </row>
    <row r="237" spans="2:10">
      <c r="B237" s="83"/>
      <c r="C237" s="83"/>
      <c r="D237" s="83"/>
      <c r="E237" s="83"/>
      <c r="F237" s="83"/>
      <c r="G237" s="83"/>
      <c r="H237" s="118"/>
      <c r="I237" s="118"/>
      <c r="J237" s="118"/>
    </row>
    <row r="238" spans="2:10">
      <c r="B238" s="83"/>
      <c r="C238" s="83"/>
      <c r="D238" s="83"/>
      <c r="E238" s="83"/>
      <c r="F238" s="83"/>
      <c r="G238" s="83"/>
      <c r="H238" s="118"/>
      <c r="I238" s="118"/>
      <c r="J238" s="118"/>
    </row>
    <row r="239" spans="2:10">
      <c r="B239" s="83"/>
      <c r="C239" s="83"/>
      <c r="D239" s="83"/>
      <c r="E239" s="83"/>
      <c r="F239" s="83"/>
      <c r="G239" s="83"/>
      <c r="H239" s="118"/>
      <c r="I239" s="118"/>
      <c r="J239" s="118"/>
    </row>
    <row r="240" spans="2:10">
      <c r="B240" s="83"/>
      <c r="C240" s="83"/>
      <c r="D240" s="83"/>
      <c r="E240" s="83"/>
      <c r="F240" s="83"/>
      <c r="G240" s="83"/>
      <c r="H240" s="118"/>
      <c r="I240" s="118"/>
      <c r="J240" s="118"/>
    </row>
    <row r="241" spans="2:10">
      <c r="B241" s="83"/>
      <c r="C241" s="83"/>
      <c r="D241" s="83"/>
      <c r="E241" s="83"/>
      <c r="F241" s="83"/>
      <c r="G241" s="83"/>
      <c r="H241" s="118"/>
      <c r="I241" s="118"/>
      <c r="J241" s="118"/>
    </row>
    <row r="242" spans="2:10">
      <c r="B242" s="83"/>
      <c r="C242" s="83"/>
      <c r="D242" s="83"/>
      <c r="E242" s="83"/>
      <c r="F242" s="83"/>
      <c r="G242" s="83"/>
      <c r="H242" s="118"/>
      <c r="I242" s="118"/>
      <c r="J242" s="118"/>
    </row>
    <row r="243" spans="2:10">
      <c r="B243" s="83"/>
      <c r="C243" s="83"/>
      <c r="D243" s="83"/>
      <c r="E243" s="83"/>
      <c r="F243" s="83"/>
      <c r="G243" s="83"/>
      <c r="H243" s="118"/>
      <c r="I243" s="118"/>
      <c r="J243" s="118"/>
    </row>
    <row r="244" spans="2:10">
      <c r="B244" s="83"/>
      <c r="C244" s="83"/>
      <c r="D244" s="83"/>
      <c r="E244" s="83"/>
      <c r="F244" s="83"/>
      <c r="G244" s="83"/>
      <c r="H244" s="118"/>
      <c r="I244" s="118"/>
      <c r="J244" s="118"/>
    </row>
    <row r="245" spans="2:10">
      <c r="B245" s="83"/>
      <c r="C245" s="83"/>
      <c r="D245" s="83"/>
      <c r="E245" s="83"/>
      <c r="F245" s="83"/>
      <c r="G245" s="83"/>
      <c r="H245" s="118"/>
      <c r="I245" s="118"/>
      <c r="J245" s="118"/>
    </row>
    <row r="246" spans="2:10">
      <c r="B246" s="83"/>
      <c r="C246" s="83"/>
      <c r="D246" s="83"/>
      <c r="E246" s="83"/>
      <c r="F246" s="83"/>
      <c r="G246" s="83"/>
      <c r="H246" s="118"/>
      <c r="I246" s="118"/>
      <c r="J246" s="118"/>
    </row>
    <row r="247" spans="2:10">
      <c r="B247" s="83"/>
      <c r="C247" s="83"/>
      <c r="D247" s="83"/>
      <c r="E247" s="83"/>
      <c r="F247" s="83"/>
      <c r="G247" s="83"/>
      <c r="H247" s="118"/>
      <c r="I247" s="118"/>
      <c r="J247" s="118"/>
    </row>
    <row r="248" spans="2:10">
      <c r="B248" s="83"/>
      <c r="C248" s="83"/>
      <c r="D248" s="83"/>
      <c r="E248" s="83"/>
      <c r="F248" s="83"/>
      <c r="G248" s="83"/>
      <c r="H248" s="118"/>
      <c r="I248" s="118"/>
      <c r="J248" s="118"/>
    </row>
    <row r="249" spans="2:10">
      <c r="B249" s="83"/>
      <c r="C249" s="83"/>
      <c r="D249" s="83"/>
      <c r="E249" s="83"/>
      <c r="F249" s="83"/>
      <c r="G249" s="83"/>
      <c r="H249" s="118"/>
      <c r="I249" s="118"/>
      <c r="J249" s="118"/>
    </row>
    <row r="250" spans="2:10">
      <c r="H250" s="118"/>
      <c r="I250" s="118"/>
      <c r="J250" s="118"/>
    </row>
    <row r="251" spans="2:10">
      <c r="H251" s="118"/>
      <c r="I251" s="118"/>
      <c r="J251" s="118"/>
    </row>
    <row r="252" spans="2:10">
      <c r="H252" s="118"/>
      <c r="I252" s="118"/>
      <c r="J252" s="118"/>
    </row>
  </sheetData>
  <phoneticPr fontId="1" type="noConversion"/>
  <conditionalFormatting sqref="A1:A133">
    <cfRule type="duplicateValues" dxfId="5" priority="15"/>
  </conditionalFormatting>
  <dataValidations count="1">
    <dataValidation type="list" allowBlank="1" showInputMessage="1" showErrorMessage="1" sqref="D135:D219" xr:uid="{00000000-0002-0000-0500-000000000000}">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'TB-上期'!$A$194:$A$249</xm:f>
          </x14:formula1>
          <xm:sqref>D220:D1048576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264"/>
  <sheetViews>
    <sheetView workbookViewId="0">
      <pane xSplit="4" ySplit="5" topLeftCell="E6" activePane="bottomRight" state="frozen"/>
      <selection activeCell="A228" sqref="A228"/>
      <selection pane="topRight" activeCell="A228" sqref="A228"/>
      <selection pane="bottomLeft" activeCell="A228" sqref="A228"/>
      <selection pane="bottomRight" activeCell="D9" sqref="D9"/>
    </sheetView>
  </sheetViews>
  <sheetFormatPr defaultRowHeight="13.5"/>
  <cols>
    <col min="1" max="1" width="34.125" style="124" hidden="1" customWidth="1"/>
    <col min="2" max="2" width="36.5" style="124" customWidth="1"/>
    <col min="3" max="3" width="9" style="124"/>
    <col min="4" max="4" width="13.75" style="124" customWidth="1"/>
    <col min="5" max="25" width="13.75" style="124" hidden="1" customWidth="1"/>
    <col min="26" max="26" width="16.375" style="124" customWidth="1"/>
    <col min="27" max="28" width="14" style="124" customWidth="1"/>
    <col min="29" max="29" width="15.625" style="124" customWidth="1"/>
    <col min="30" max="30" width="16.375" style="124" customWidth="1"/>
    <col min="31" max="31" width="15.25" style="124" customWidth="1"/>
    <col min="32" max="16384" width="9" style="124"/>
  </cols>
  <sheetData>
    <row r="1" spans="1:31">
      <c r="E1" s="125"/>
      <c r="G1" s="125"/>
      <c r="AE1" s="124" t="s">
        <v>215</v>
      </c>
    </row>
    <row r="2" spans="1:31">
      <c r="E2" s="125"/>
      <c r="R2" s="125"/>
      <c r="S2" s="125"/>
      <c r="T2" s="125"/>
      <c r="U2" s="125"/>
      <c r="V2" s="125"/>
      <c r="W2" s="125"/>
      <c r="X2" s="125"/>
      <c r="Y2" s="125"/>
      <c r="AD2" s="126" t="s">
        <v>492</v>
      </c>
      <c r="AE2" s="127">
        <f>AC69-AC124</f>
        <v>0</v>
      </c>
    </row>
    <row r="3" spans="1:31" ht="14.25" thickBot="1">
      <c r="D3" s="128">
        <v>1</v>
      </c>
      <c r="E3" s="128">
        <v>2</v>
      </c>
      <c r="F3" s="128">
        <v>3</v>
      </c>
      <c r="G3" s="128">
        <v>4</v>
      </c>
      <c r="H3" s="128">
        <v>5</v>
      </c>
      <c r="I3" s="128"/>
      <c r="J3" s="128"/>
      <c r="K3" s="128"/>
      <c r="L3" s="128"/>
      <c r="M3" s="128"/>
      <c r="N3" s="128"/>
      <c r="O3" s="128"/>
      <c r="P3" s="128"/>
      <c r="Q3" s="128"/>
      <c r="R3" s="128"/>
      <c r="S3" s="128"/>
      <c r="T3" s="128"/>
      <c r="U3" s="128"/>
      <c r="V3" s="128"/>
      <c r="W3" s="128"/>
      <c r="X3" s="128"/>
      <c r="Y3" s="128"/>
      <c r="AD3" s="126" t="s">
        <v>493</v>
      </c>
      <c r="AE3" s="127">
        <f>AC120-AC187</f>
        <v>0</v>
      </c>
    </row>
    <row r="4" spans="1:31">
      <c r="B4" s="508" t="s">
        <v>910</v>
      </c>
      <c r="C4" s="510" t="s">
        <v>126</v>
      </c>
      <c r="D4" s="86"/>
      <c r="E4" s="86"/>
      <c r="F4" s="86"/>
      <c r="G4" s="86"/>
      <c r="H4" s="86"/>
      <c r="I4" s="86"/>
      <c r="J4" s="86"/>
      <c r="K4" s="86"/>
      <c r="L4" s="86"/>
      <c r="M4" s="86"/>
      <c r="N4" s="86"/>
      <c r="O4" s="86"/>
      <c r="P4" s="86"/>
      <c r="Q4" s="86"/>
      <c r="R4" s="86"/>
      <c r="S4" s="86"/>
      <c r="T4" s="86"/>
      <c r="U4" s="86"/>
      <c r="V4" s="86"/>
      <c r="W4" s="86"/>
      <c r="X4" s="86"/>
      <c r="Y4" s="86"/>
      <c r="Z4" s="512" t="s">
        <v>495</v>
      </c>
      <c r="AA4" s="512" t="s">
        <v>131</v>
      </c>
      <c r="AB4" s="512"/>
      <c r="AC4" s="514" t="s">
        <v>496</v>
      </c>
    </row>
    <row r="5" spans="1:31">
      <c r="B5" s="509"/>
      <c r="C5" s="511"/>
      <c r="D5" s="85" t="s">
        <v>800</v>
      </c>
      <c r="E5" s="85"/>
      <c r="F5" s="85"/>
      <c r="G5" s="85"/>
      <c r="H5" s="85"/>
      <c r="I5" s="85"/>
      <c r="J5" s="85"/>
      <c r="K5" s="85"/>
      <c r="L5" s="85"/>
      <c r="M5" s="85"/>
      <c r="N5" s="85"/>
      <c r="O5" s="85"/>
      <c r="P5" s="85"/>
      <c r="Q5" s="85"/>
      <c r="R5" s="85"/>
      <c r="S5" s="85"/>
      <c r="T5" s="85"/>
      <c r="U5" s="85"/>
      <c r="V5" s="85"/>
      <c r="W5" s="85"/>
      <c r="X5" s="85"/>
      <c r="Y5" s="85"/>
      <c r="Z5" s="513"/>
      <c r="AA5" s="122" t="s">
        <v>132</v>
      </c>
      <c r="AB5" s="122" t="s">
        <v>133</v>
      </c>
      <c r="AC5" s="515"/>
    </row>
    <row r="6" spans="1:31" ht="15" customHeight="1">
      <c r="B6" s="54" t="s">
        <v>0</v>
      </c>
      <c r="C6" s="55"/>
      <c r="D6" s="56"/>
      <c r="E6" s="56"/>
      <c r="F6" s="56"/>
      <c r="G6" s="56"/>
      <c r="H6" s="56"/>
      <c r="I6" s="56"/>
      <c r="J6" s="56"/>
      <c r="K6" s="56"/>
      <c r="L6" s="56"/>
      <c r="M6" s="56"/>
      <c r="N6" s="56"/>
      <c r="O6" s="56"/>
      <c r="P6" s="56"/>
      <c r="Q6" s="56"/>
      <c r="R6" s="56"/>
      <c r="S6" s="56"/>
      <c r="T6" s="56"/>
      <c r="U6" s="56"/>
      <c r="V6" s="56"/>
      <c r="W6" s="56"/>
      <c r="X6" s="56"/>
      <c r="Y6" s="56"/>
      <c r="Z6" s="56"/>
      <c r="AA6" s="56"/>
      <c r="AB6" s="56"/>
      <c r="AC6" s="57"/>
    </row>
    <row r="7" spans="1:31" ht="15" customHeight="1">
      <c r="A7" s="129" t="s">
        <v>134</v>
      </c>
      <c r="B7" s="54" t="s">
        <v>2</v>
      </c>
      <c r="C7" s="58"/>
      <c r="D7" s="59"/>
      <c r="E7" s="59"/>
      <c r="F7" s="59"/>
      <c r="G7" s="59"/>
      <c r="H7" s="59"/>
      <c r="I7" s="59"/>
      <c r="J7" s="59"/>
      <c r="K7" s="59"/>
      <c r="L7" s="59"/>
      <c r="M7" s="59"/>
      <c r="N7" s="59"/>
      <c r="O7" s="59"/>
      <c r="P7" s="59"/>
      <c r="Q7" s="59"/>
      <c r="R7" s="59"/>
      <c r="S7" s="59"/>
      <c r="T7" s="59"/>
      <c r="U7" s="59"/>
      <c r="V7" s="59"/>
      <c r="W7" s="59"/>
      <c r="X7" s="59"/>
      <c r="Y7" s="59"/>
      <c r="Z7" s="59">
        <f t="shared" ref="Z7:Z42" si="0">SUM(D7:Y7)</f>
        <v>0</v>
      </c>
      <c r="AA7" s="60">
        <f>SUMIF('调整分录-上期'!$D:$D,$A7,'调整分录-上期'!F:F)</f>
        <v>0</v>
      </c>
      <c r="AB7" s="60">
        <f>SUMIF('调整分录-上期'!$D:$D,$A7,'调整分录-上期'!G:G)</f>
        <v>0</v>
      </c>
      <c r="AC7" s="61">
        <f>Z7+AA7-AB7</f>
        <v>0</v>
      </c>
    </row>
    <row r="8" spans="1:31" ht="15" customHeight="1">
      <c r="A8" s="129" t="s">
        <v>445</v>
      </c>
      <c r="B8" s="54" t="s">
        <v>446</v>
      </c>
      <c r="C8" s="58"/>
      <c r="D8" s="59"/>
      <c r="E8" s="59"/>
      <c r="F8" s="59"/>
      <c r="G8" s="59"/>
      <c r="H8" s="59"/>
      <c r="I8" s="59"/>
      <c r="J8" s="59"/>
      <c r="K8" s="59"/>
      <c r="L8" s="59"/>
      <c r="M8" s="59"/>
      <c r="N8" s="59"/>
      <c r="O8" s="59"/>
      <c r="P8" s="59"/>
      <c r="Q8" s="59"/>
      <c r="R8" s="59"/>
      <c r="S8" s="59"/>
      <c r="T8" s="59"/>
      <c r="U8" s="59"/>
      <c r="V8" s="59"/>
      <c r="W8" s="59"/>
      <c r="X8" s="59"/>
      <c r="Y8" s="59"/>
      <c r="Z8" s="59">
        <f t="shared" si="0"/>
        <v>0</v>
      </c>
      <c r="AA8" s="60">
        <f>SUMIF('调整分录-上期'!$D:$D,$A8,'调整分录-上期'!F:F)</f>
        <v>0</v>
      </c>
      <c r="AB8" s="60">
        <f>SUMIF('调整分录-上期'!$D:$D,$A8,'调整分录-上期'!G:G)</f>
        <v>0</v>
      </c>
      <c r="AC8" s="61">
        <f t="shared" ref="AC8:AC13" si="1">Z8+AA8-AB8</f>
        <v>0</v>
      </c>
    </row>
    <row r="9" spans="1:31" ht="15" customHeight="1">
      <c r="A9" s="129" t="s">
        <v>463</v>
      </c>
      <c r="B9" s="54" t="s">
        <v>447</v>
      </c>
      <c r="C9" s="58"/>
      <c r="D9" s="59"/>
      <c r="E9" s="59"/>
      <c r="F9" s="59"/>
      <c r="G9" s="59"/>
      <c r="H9" s="59"/>
      <c r="I9" s="59"/>
      <c r="J9" s="59"/>
      <c r="K9" s="59"/>
      <c r="L9" s="59"/>
      <c r="M9" s="59"/>
      <c r="N9" s="59"/>
      <c r="O9" s="59"/>
      <c r="P9" s="59"/>
      <c r="Q9" s="59"/>
      <c r="R9" s="59"/>
      <c r="S9" s="59"/>
      <c r="T9" s="59"/>
      <c r="U9" s="59"/>
      <c r="V9" s="59"/>
      <c r="W9" s="59"/>
      <c r="X9" s="59"/>
      <c r="Y9" s="59"/>
      <c r="Z9" s="59">
        <f t="shared" si="0"/>
        <v>0</v>
      </c>
      <c r="AA9" s="60">
        <f>SUMIF('调整分录-上期'!$D:$D,$A9,'调整分录-上期'!F:F)</f>
        <v>0</v>
      </c>
      <c r="AB9" s="60">
        <f>SUMIF('调整分录-上期'!$D:$D,$A9,'调整分录-上期'!G:G)</f>
        <v>0</v>
      </c>
      <c r="AC9" s="61">
        <f t="shared" si="1"/>
        <v>0</v>
      </c>
    </row>
    <row r="10" spans="1:31" ht="15" customHeight="1">
      <c r="A10" s="129" t="s">
        <v>827</v>
      </c>
      <c r="B10" s="54" t="s">
        <v>806</v>
      </c>
      <c r="C10" s="58"/>
      <c r="D10" s="59"/>
      <c r="E10" s="59"/>
      <c r="F10" s="59"/>
      <c r="G10" s="59"/>
      <c r="H10" s="59"/>
      <c r="I10" s="59"/>
      <c r="J10" s="59"/>
      <c r="K10" s="59"/>
      <c r="L10" s="59"/>
      <c r="M10" s="59"/>
      <c r="N10" s="59"/>
      <c r="O10" s="59"/>
      <c r="P10" s="59"/>
      <c r="Q10" s="59"/>
      <c r="R10" s="59"/>
      <c r="S10" s="59"/>
      <c r="T10" s="59"/>
      <c r="U10" s="59"/>
      <c r="V10" s="59"/>
      <c r="W10" s="59"/>
      <c r="X10" s="59"/>
      <c r="Y10" s="59"/>
      <c r="Z10" s="59">
        <f t="shared" si="0"/>
        <v>0</v>
      </c>
      <c r="AA10" s="60">
        <f>SUMIF('调整分录-上期'!$D:$D,$A10,'调整分录-上期'!F:F)</f>
        <v>0</v>
      </c>
      <c r="AB10" s="60">
        <f>SUMIF('调整分录-上期'!$D:$D,$A10,'调整分录-上期'!G:G)</f>
        <v>0</v>
      </c>
      <c r="AC10" s="61">
        <f t="shared" si="1"/>
        <v>0</v>
      </c>
    </row>
    <row r="11" spans="1:31" ht="15" customHeight="1">
      <c r="A11" s="129" t="s">
        <v>135</v>
      </c>
      <c r="B11" s="54" t="s">
        <v>448</v>
      </c>
      <c r="C11" s="58"/>
      <c r="D11" s="59"/>
      <c r="E11" s="59"/>
      <c r="F11" s="59"/>
      <c r="G11" s="59"/>
      <c r="H11" s="59"/>
      <c r="I11" s="59"/>
      <c r="J11" s="59"/>
      <c r="K11" s="59"/>
      <c r="L11" s="59"/>
      <c r="M11" s="59"/>
      <c r="N11" s="59"/>
      <c r="O11" s="59"/>
      <c r="P11" s="59"/>
      <c r="Q11" s="59"/>
      <c r="R11" s="59"/>
      <c r="S11" s="59"/>
      <c r="T11" s="59"/>
      <c r="U11" s="59"/>
      <c r="V11" s="59"/>
      <c r="W11" s="59"/>
      <c r="X11" s="59"/>
      <c r="Y11" s="59"/>
      <c r="Z11" s="59">
        <f t="shared" si="0"/>
        <v>0</v>
      </c>
      <c r="AA11" s="60">
        <f>SUMIF('调整分录-上期'!$D:$D,$A11,'调整分录-上期'!F:F)</f>
        <v>0</v>
      </c>
      <c r="AB11" s="60">
        <f>SUMIF('调整分录-上期'!$D:$D,$A11,'调整分录-上期'!G:G)</f>
        <v>0</v>
      </c>
      <c r="AC11" s="61">
        <f t="shared" si="1"/>
        <v>0</v>
      </c>
    </row>
    <row r="12" spans="1:31" ht="15" customHeight="1">
      <c r="A12" s="129" t="s">
        <v>795</v>
      </c>
      <c r="B12" s="54" t="s">
        <v>507</v>
      </c>
      <c r="C12" s="58"/>
      <c r="D12" s="59"/>
      <c r="E12" s="59"/>
      <c r="F12" s="59"/>
      <c r="G12" s="59"/>
      <c r="H12" s="59"/>
      <c r="I12" s="59"/>
      <c r="J12" s="59"/>
      <c r="K12" s="59"/>
      <c r="L12" s="59"/>
      <c r="M12" s="59"/>
      <c r="N12" s="59"/>
      <c r="O12" s="59"/>
      <c r="P12" s="59"/>
      <c r="Q12" s="59"/>
      <c r="R12" s="59"/>
      <c r="S12" s="59"/>
      <c r="T12" s="59"/>
      <c r="U12" s="59"/>
      <c r="V12" s="59"/>
      <c r="W12" s="59"/>
      <c r="X12" s="59"/>
      <c r="Y12" s="59"/>
      <c r="Z12" s="59">
        <f t="shared" si="0"/>
        <v>0</v>
      </c>
      <c r="AA12" s="60">
        <f>SUMIF('调整分录-上期'!$D:$D,$A12,'调整分录-上期'!F:F)</f>
        <v>0</v>
      </c>
      <c r="AB12" s="60">
        <f>SUMIF('调整分录-上期'!$D:$D,$A12,'调整分录-上期'!G:G)</f>
        <v>0</v>
      </c>
      <c r="AC12" s="61">
        <f t="shared" si="1"/>
        <v>0</v>
      </c>
    </row>
    <row r="13" spans="1:31" ht="15" customHeight="1">
      <c r="A13" s="129" t="s">
        <v>796</v>
      </c>
      <c r="B13" s="54" t="s">
        <v>508</v>
      </c>
      <c r="C13" s="58"/>
      <c r="D13" s="59"/>
      <c r="E13" s="59"/>
      <c r="F13" s="59"/>
      <c r="G13" s="59"/>
      <c r="H13" s="59"/>
      <c r="I13" s="59"/>
      <c r="J13" s="59"/>
      <c r="K13" s="59"/>
      <c r="L13" s="59"/>
      <c r="M13" s="59"/>
      <c r="N13" s="59"/>
      <c r="O13" s="59"/>
      <c r="P13" s="59"/>
      <c r="Q13" s="59"/>
      <c r="R13" s="59"/>
      <c r="S13" s="59"/>
      <c r="T13" s="59"/>
      <c r="U13" s="59"/>
      <c r="V13" s="59"/>
      <c r="W13" s="59"/>
      <c r="X13" s="59"/>
      <c r="Y13" s="59"/>
      <c r="Z13" s="59">
        <f t="shared" si="0"/>
        <v>0</v>
      </c>
      <c r="AA13" s="60">
        <f>SUMIF('调整分录-上期'!$D:$D,$A13,'调整分录-上期'!F:F)</f>
        <v>0</v>
      </c>
      <c r="AB13" s="60">
        <f>SUMIF('调整分录-上期'!$D:$D,$A13,'调整分录-上期'!G:G)</f>
        <v>0</v>
      </c>
      <c r="AC13" s="61">
        <f t="shared" si="1"/>
        <v>0</v>
      </c>
    </row>
    <row r="14" spans="1:31" ht="15" customHeight="1">
      <c r="A14" s="129" t="s">
        <v>880</v>
      </c>
      <c r="B14" s="54" t="s">
        <v>509</v>
      </c>
      <c r="C14" s="58"/>
      <c r="D14" s="59"/>
      <c r="E14" s="59"/>
      <c r="F14" s="59"/>
      <c r="G14" s="59"/>
      <c r="H14" s="59"/>
      <c r="I14" s="59"/>
      <c r="J14" s="59"/>
      <c r="K14" s="59"/>
      <c r="L14" s="59"/>
      <c r="M14" s="59"/>
      <c r="N14" s="59"/>
      <c r="O14" s="59"/>
      <c r="P14" s="59"/>
      <c r="Q14" s="59"/>
      <c r="R14" s="59"/>
      <c r="S14" s="59"/>
      <c r="T14" s="59"/>
      <c r="U14" s="59"/>
      <c r="V14" s="59"/>
      <c r="W14" s="59"/>
      <c r="X14" s="59"/>
      <c r="Y14" s="59"/>
      <c r="Z14" s="59">
        <f t="shared" si="0"/>
        <v>0</v>
      </c>
      <c r="AA14" s="60">
        <f>SUMIF('调整分录-上期'!$D:$D,$A14,'调整分录-上期'!F:F)</f>
        <v>0</v>
      </c>
      <c r="AB14" s="60">
        <f>SUMIF('调整分录-上期'!$D:$D,$A14,'调整分录-上期'!G:G)</f>
        <v>0</v>
      </c>
      <c r="AC14" s="61">
        <f>Z14+AB14-AA14</f>
        <v>0</v>
      </c>
    </row>
    <row r="15" spans="1:31" ht="15" customHeight="1">
      <c r="A15" s="129"/>
      <c r="B15" s="62" t="s">
        <v>513</v>
      </c>
      <c r="C15" s="62"/>
      <c r="D15" s="63">
        <f>D13-D14</f>
        <v>0</v>
      </c>
      <c r="E15" s="63"/>
      <c r="F15" s="63"/>
      <c r="G15" s="63">
        <f t="shared" ref="G15:K15" si="2">G13-G14</f>
        <v>0</v>
      </c>
      <c r="H15" s="63">
        <f t="shared" si="2"/>
        <v>0</v>
      </c>
      <c r="I15" s="63">
        <f t="shared" si="2"/>
        <v>0</v>
      </c>
      <c r="J15" s="63">
        <f t="shared" si="2"/>
        <v>0</v>
      </c>
      <c r="K15" s="63">
        <f t="shared" si="2"/>
        <v>0</v>
      </c>
      <c r="L15" s="63"/>
      <c r="M15" s="63"/>
      <c r="N15" s="63"/>
      <c r="O15" s="63"/>
      <c r="P15" s="63"/>
      <c r="Q15" s="63"/>
      <c r="R15" s="63"/>
      <c r="S15" s="63"/>
      <c r="T15" s="63"/>
      <c r="U15" s="63"/>
      <c r="V15" s="63"/>
      <c r="W15" s="63"/>
      <c r="X15" s="63"/>
      <c r="Y15" s="63"/>
      <c r="Z15" s="63">
        <f t="shared" si="0"/>
        <v>0</v>
      </c>
      <c r="AA15" s="64"/>
      <c r="AB15" s="64"/>
      <c r="AC15" s="65">
        <f>AC13-AC14</f>
        <v>0</v>
      </c>
    </row>
    <row r="16" spans="1:31" s="131" customFormat="1" ht="15" customHeight="1">
      <c r="A16" s="135" t="s">
        <v>828</v>
      </c>
      <c r="B16" s="112" t="s">
        <v>807</v>
      </c>
      <c r="C16" s="450"/>
      <c r="D16" s="451"/>
      <c r="E16" s="451"/>
      <c r="F16" s="451"/>
      <c r="G16" s="451"/>
      <c r="H16" s="451"/>
      <c r="I16" s="451"/>
      <c r="J16" s="451"/>
      <c r="K16" s="451"/>
      <c r="L16" s="451"/>
      <c r="M16" s="451"/>
      <c r="N16" s="451"/>
      <c r="O16" s="451"/>
      <c r="P16" s="451"/>
      <c r="Q16" s="451"/>
      <c r="R16" s="451"/>
      <c r="S16" s="451"/>
      <c r="T16" s="451"/>
      <c r="U16" s="451"/>
      <c r="V16" s="451"/>
      <c r="W16" s="451"/>
      <c r="X16" s="451"/>
      <c r="Y16" s="451"/>
      <c r="Z16" s="59">
        <f t="shared" si="0"/>
        <v>0</v>
      </c>
      <c r="AA16" s="60">
        <f>SUMIF('调整分录-上期'!$D:$D,$A16,'调整分录-上期'!F:F)</f>
        <v>0</v>
      </c>
      <c r="AB16" s="60">
        <f>SUMIF('调整分录-上期'!$D:$D,$A16,'调整分录-上期'!G:G)</f>
        <v>0</v>
      </c>
      <c r="AC16" s="61">
        <f>Z16+AA16-AB16</f>
        <v>0</v>
      </c>
    </row>
    <row r="17" spans="1:29" ht="15" customHeight="1">
      <c r="A17" s="129" t="s">
        <v>136</v>
      </c>
      <c r="B17" s="54" t="s">
        <v>5</v>
      </c>
      <c r="C17" s="58"/>
      <c r="D17" s="59"/>
      <c r="E17" s="59"/>
      <c r="F17" s="59"/>
      <c r="G17" s="59"/>
      <c r="H17" s="59"/>
      <c r="I17" s="59"/>
      <c r="J17" s="59"/>
      <c r="K17" s="59"/>
      <c r="L17" s="59"/>
      <c r="M17" s="59"/>
      <c r="N17" s="59"/>
      <c r="O17" s="59"/>
      <c r="P17" s="59"/>
      <c r="Q17" s="59"/>
      <c r="R17" s="59"/>
      <c r="S17" s="59"/>
      <c r="T17" s="59"/>
      <c r="U17" s="59"/>
      <c r="V17" s="59"/>
      <c r="W17" s="59"/>
      <c r="X17" s="59"/>
      <c r="Y17" s="59"/>
      <c r="Z17" s="59">
        <f t="shared" si="0"/>
        <v>0</v>
      </c>
      <c r="AA17" s="60">
        <f>SUMIF('调整分录-上期'!$D:$D,$A17,'调整分录-上期'!F:F)</f>
        <v>0</v>
      </c>
      <c r="AB17" s="60">
        <f>SUMIF('调整分录-上期'!$D:$D,$A17,'调整分录-上期'!G:G)</f>
        <v>0</v>
      </c>
      <c r="AC17" s="61">
        <f t="shared" ref="AC17:AC67" si="3">Z17+AA17-AB17</f>
        <v>0</v>
      </c>
    </row>
    <row r="18" spans="1:29" ht="15" customHeight="1">
      <c r="A18" s="129" t="s">
        <v>464</v>
      </c>
      <c r="B18" s="54" t="s">
        <v>449</v>
      </c>
      <c r="C18" s="58"/>
      <c r="D18" s="59"/>
      <c r="E18" s="59"/>
      <c r="F18" s="59"/>
      <c r="G18" s="59"/>
      <c r="H18" s="59"/>
      <c r="I18" s="59"/>
      <c r="J18" s="59"/>
      <c r="K18" s="59"/>
      <c r="L18" s="59"/>
      <c r="M18" s="59"/>
      <c r="N18" s="59"/>
      <c r="O18" s="59"/>
      <c r="P18" s="59"/>
      <c r="Q18" s="59"/>
      <c r="R18" s="59"/>
      <c r="S18" s="59"/>
      <c r="T18" s="59"/>
      <c r="U18" s="59"/>
      <c r="V18" s="59"/>
      <c r="W18" s="59"/>
      <c r="X18" s="59"/>
      <c r="Y18" s="59"/>
      <c r="Z18" s="59">
        <f t="shared" si="0"/>
        <v>0</v>
      </c>
      <c r="AA18" s="60">
        <f>SUMIF('调整分录-上期'!$D:$D,$A18,'调整分录-上期'!F:F)</f>
        <v>0</v>
      </c>
      <c r="AB18" s="60">
        <f>SUMIF('调整分录-上期'!$D:$D,$A18,'调整分录-上期'!G:G)</f>
        <v>0</v>
      </c>
      <c r="AC18" s="61">
        <f t="shared" si="3"/>
        <v>0</v>
      </c>
    </row>
    <row r="19" spans="1:29" ht="15" customHeight="1">
      <c r="A19" s="129" t="s">
        <v>465</v>
      </c>
      <c r="B19" s="54" t="s">
        <v>450</v>
      </c>
      <c r="C19" s="58"/>
      <c r="D19" s="59"/>
      <c r="E19" s="59"/>
      <c r="F19" s="59"/>
      <c r="G19" s="59"/>
      <c r="H19" s="59"/>
      <c r="I19" s="59"/>
      <c r="J19" s="59"/>
      <c r="K19" s="59"/>
      <c r="L19" s="59"/>
      <c r="M19" s="59"/>
      <c r="N19" s="59"/>
      <c r="O19" s="59"/>
      <c r="P19" s="59"/>
      <c r="Q19" s="59"/>
      <c r="R19" s="59"/>
      <c r="S19" s="59"/>
      <c r="T19" s="59"/>
      <c r="U19" s="59"/>
      <c r="V19" s="59"/>
      <c r="W19" s="59"/>
      <c r="X19" s="59"/>
      <c r="Y19" s="59"/>
      <c r="Z19" s="59">
        <f t="shared" si="0"/>
        <v>0</v>
      </c>
      <c r="AA19" s="60">
        <f>SUMIF('调整分录-上期'!$D:$D,$A19,'调整分录-上期'!F:F)</f>
        <v>0</v>
      </c>
      <c r="AB19" s="60">
        <f>SUMIF('调整分录-上期'!$D:$D,$A19,'调整分录-上期'!G:G)</f>
        <v>0</v>
      </c>
      <c r="AC19" s="61">
        <f t="shared" si="3"/>
        <v>0</v>
      </c>
    </row>
    <row r="20" spans="1:29" ht="15" customHeight="1">
      <c r="A20" s="129" t="s">
        <v>466</v>
      </c>
      <c r="B20" s="54" t="s">
        <v>451</v>
      </c>
      <c r="C20" s="58"/>
      <c r="D20" s="59"/>
      <c r="E20" s="59"/>
      <c r="F20" s="59"/>
      <c r="G20" s="59"/>
      <c r="H20" s="59"/>
      <c r="I20" s="59"/>
      <c r="J20" s="59"/>
      <c r="K20" s="59"/>
      <c r="L20" s="59"/>
      <c r="M20" s="59"/>
      <c r="N20" s="59"/>
      <c r="O20" s="59"/>
      <c r="P20" s="59"/>
      <c r="Q20" s="59"/>
      <c r="R20" s="59"/>
      <c r="S20" s="59"/>
      <c r="T20" s="59"/>
      <c r="U20" s="59"/>
      <c r="V20" s="59"/>
      <c r="W20" s="59"/>
      <c r="X20" s="59"/>
      <c r="Y20" s="59"/>
      <c r="Z20" s="59">
        <f t="shared" si="0"/>
        <v>0</v>
      </c>
      <c r="AA20" s="60">
        <f>SUMIF('调整分录-上期'!$D:$D,$A20,'调整分录-上期'!F:F)</f>
        <v>0</v>
      </c>
      <c r="AB20" s="60">
        <f>SUMIF('调整分录-上期'!$D:$D,$A20,'调整分录-上期'!G:G)</f>
        <v>0</v>
      </c>
      <c r="AC20" s="61">
        <f t="shared" si="3"/>
        <v>0</v>
      </c>
    </row>
    <row r="21" spans="1:29" ht="15" customHeight="1">
      <c r="A21" s="129" t="s">
        <v>137</v>
      </c>
      <c r="B21" s="54" t="s">
        <v>7</v>
      </c>
      <c r="C21" s="58"/>
      <c r="D21" s="59"/>
      <c r="E21" s="59"/>
      <c r="F21" s="59"/>
      <c r="G21" s="59"/>
      <c r="H21" s="59"/>
      <c r="I21" s="59"/>
      <c r="J21" s="59"/>
      <c r="K21" s="59"/>
      <c r="L21" s="59"/>
      <c r="M21" s="59"/>
      <c r="N21" s="59"/>
      <c r="O21" s="59"/>
      <c r="P21" s="59"/>
      <c r="Q21" s="59"/>
      <c r="R21" s="59"/>
      <c r="S21" s="59"/>
      <c r="T21" s="59"/>
      <c r="U21" s="59"/>
      <c r="V21" s="59"/>
      <c r="W21" s="59"/>
      <c r="X21" s="59"/>
      <c r="Y21" s="59"/>
      <c r="Z21" s="59">
        <f t="shared" si="0"/>
        <v>0</v>
      </c>
      <c r="AA21" s="60">
        <f>SUMIF('调整分录-上期'!$D:$D,$A21,'调整分录-上期'!F:F)</f>
        <v>0</v>
      </c>
      <c r="AB21" s="60">
        <f>SUMIF('调整分录-上期'!$D:$D,$A21,'调整分录-上期'!G:G)</f>
        <v>0</v>
      </c>
      <c r="AC21" s="61">
        <f t="shared" si="3"/>
        <v>0</v>
      </c>
    </row>
    <row r="22" spans="1:29" ht="15" customHeight="1">
      <c r="A22" s="129" t="s">
        <v>878</v>
      </c>
      <c r="B22" s="54" t="s">
        <v>9</v>
      </c>
      <c r="C22" s="58"/>
      <c r="D22" s="59"/>
      <c r="E22" s="59"/>
      <c r="F22" s="59"/>
      <c r="G22" s="59"/>
      <c r="H22" s="59"/>
      <c r="I22" s="59"/>
      <c r="J22" s="59"/>
      <c r="K22" s="59"/>
      <c r="L22" s="59"/>
      <c r="M22" s="59"/>
      <c r="N22" s="59"/>
      <c r="O22" s="59"/>
      <c r="P22" s="59"/>
      <c r="Q22" s="59"/>
      <c r="R22" s="59"/>
      <c r="S22" s="59"/>
      <c r="T22" s="59"/>
      <c r="U22" s="59"/>
      <c r="V22" s="59"/>
      <c r="W22" s="59"/>
      <c r="X22" s="59"/>
      <c r="Y22" s="59"/>
      <c r="Z22" s="59">
        <f t="shared" si="0"/>
        <v>0</v>
      </c>
      <c r="AA22" s="60">
        <f>SUMIF('调整分录-上期'!$D:$D,$A22,'调整分录-上期'!F:F)</f>
        <v>0</v>
      </c>
      <c r="AB22" s="60">
        <f>SUMIF('调整分录-上期'!$D:$D,$A22,'调整分录-上期'!G:G)</f>
        <v>0</v>
      </c>
      <c r="AC22" s="61">
        <f>Z22+AB22-AA22</f>
        <v>0</v>
      </c>
    </row>
    <row r="23" spans="1:29" ht="15" customHeight="1">
      <c r="A23" s="129"/>
      <c r="B23" s="62" t="s">
        <v>11</v>
      </c>
      <c r="C23" s="66"/>
      <c r="D23" s="67">
        <f>D21-D22</f>
        <v>0</v>
      </c>
      <c r="E23" s="67"/>
      <c r="F23" s="67"/>
      <c r="G23" s="67">
        <f t="shared" ref="G23:K23" si="4">G21-G22</f>
        <v>0</v>
      </c>
      <c r="H23" s="67">
        <f t="shared" si="4"/>
        <v>0</v>
      </c>
      <c r="I23" s="67">
        <f t="shared" si="4"/>
        <v>0</v>
      </c>
      <c r="J23" s="67">
        <f t="shared" si="4"/>
        <v>0</v>
      </c>
      <c r="K23" s="67">
        <f t="shared" si="4"/>
        <v>0</v>
      </c>
      <c r="L23" s="67"/>
      <c r="M23" s="67"/>
      <c r="N23" s="67"/>
      <c r="O23" s="67"/>
      <c r="P23" s="67"/>
      <c r="Q23" s="67"/>
      <c r="R23" s="67"/>
      <c r="S23" s="67"/>
      <c r="T23" s="67"/>
      <c r="U23" s="67"/>
      <c r="V23" s="67"/>
      <c r="W23" s="67"/>
      <c r="X23" s="67"/>
      <c r="Y23" s="67"/>
      <c r="Z23" s="63">
        <f t="shared" si="0"/>
        <v>0</v>
      </c>
      <c r="AA23" s="67"/>
      <c r="AB23" s="67"/>
      <c r="AC23" s="68">
        <f>AC21-AC22</f>
        <v>0</v>
      </c>
    </row>
    <row r="24" spans="1:29" ht="15" customHeight="1">
      <c r="A24" s="129" t="s">
        <v>467</v>
      </c>
      <c r="B24" s="54" t="s">
        <v>452</v>
      </c>
      <c r="C24" s="58"/>
      <c r="D24" s="59"/>
      <c r="E24" s="59"/>
      <c r="F24" s="59"/>
      <c r="G24" s="59"/>
      <c r="H24" s="59"/>
      <c r="I24" s="59"/>
      <c r="J24" s="59"/>
      <c r="K24" s="59"/>
      <c r="L24" s="59"/>
      <c r="M24" s="59"/>
      <c r="N24" s="59"/>
      <c r="O24" s="59"/>
      <c r="P24" s="59"/>
      <c r="Q24" s="59"/>
      <c r="R24" s="59"/>
      <c r="S24" s="59"/>
      <c r="T24" s="59"/>
      <c r="U24" s="59"/>
      <c r="V24" s="59"/>
      <c r="W24" s="59"/>
      <c r="X24" s="59"/>
      <c r="Y24" s="59"/>
      <c r="Z24" s="59">
        <f t="shared" si="0"/>
        <v>0</v>
      </c>
      <c r="AA24" s="60">
        <f>SUMIF('调整分录-上期'!$D:$D,$A24,'调整分录-上期'!F:F)</f>
        <v>0</v>
      </c>
      <c r="AB24" s="60">
        <f>SUMIF('调整分录-上期'!$D:$D,$A24,'调整分录-上期'!G:G)</f>
        <v>0</v>
      </c>
      <c r="AC24" s="61">
        <f t="shared" si="3"/>
        <v>0</v>
      </c>
    </row>
    <row r="25" spans="1:29" ht="15" customHeight="1">
      <c r="A25" s="129" t="s">
        <v>138</v>
      </c>
      <c r="B25" s="54" t="s">
        <v>12</v>
      </c>
      <c r="C25" s="58"/>
      <c r="D25" s="59"/>
      <c r="E25" s="59"/>
      <c r="F25" s="59"/>
      <c r="G25" s="59"/>
      <c r="H25" s="59"/>
      <c r="I25" s="59"/>
      <c r="J25" s="59"/>
      <c r="K25" s="59"/>
      <c r="L25" s="59"/>
      <c r="M25" s="59"/>
      <c r="N25" s="59"/>
      <c r="O25" s="59"/>
      <c r="P25" s="59"/>
      <c r="Q25" s="59"/>
      <c r="R25" s="59"/>
      <c r="S25" s="59"/>
      <c r="T25" s="59"/>
      <c r="U25" s="59"/>
      <c r="V25" s="59"/>
      <c r="W25" s="59"/>
      <c r="X25" s="59"/>
      <c r="Y25" s="59"/>
      <c r="Z25" s="59">
        <f t="shared" si="0"/>
        <v>0</v>
      </c>
      <c r="AA25" s="60">
        <f>SUMIF('调整分录-上期'!$D:$D,$A25,'调整分录-上期'!F:F)</f>
        <v>0</v>
      </c>
      <c r="AB25" s="60">
        <f>SUMIF('调整分录-上期'!$D:$D,$A25,'调整分录-上期'!G:G)</f>
        <v>0</v>
      </c>
      <c r="AC25" s="61">
        <f t="shared" si="3"/>
        <v>0</v>
      </c>
    </row>
    <row r="26" spans="1:29" ht="15" customHeight="1">
      <c r="A26" s="129" t="s">
        <v>876</v>
      </c>
      <c r="B26" s="54" t="s">
        <v>13</v>
      </c>
      <c r="C26" s="58"/>
      <c r="D26" s="59"/>
      <c r="E26" s="59"/>
      <c r="F26" s="59"/>
      <c r="G26" s="59"/>
      <c r="H26" s="59"/>
      <c r="I26" s="59"/>
      <c r="J26" s="59"/>
      <c r="K26" s="59"/>
      <c r="L26" s="59"/>
      <c r="M26" s="59"/>
      <c r="N26" s="59"/>
      <c r="O26" s="59"/>
      <c r="P26" s="59"/>
      <c r="Q26" s="59"/>
      <c r="R26" s="59"/>
      <c r="S26" s="59"/>
      <c r="T26" s="59"/>
      <c r="U26" s="59"/>
      <c r="V26" s="59"/>
      <c r="W26" s="59"/>
      <c r="X26" s="59"/>
      <c r="Y26" s="59"/>
      <c r="Z26" s="59">
        <f t="shared" si="0"/>
        <v>0</v>
      </c>
      <c r="AA26" s="60">
        <f>SUMIF('调整分录-上期'!$D:$D,$A26,'调整分录-上期'!F:F)</f>
        <v>0</v>
      </c>
      <c r="AB26" s="60">
        <f>SUMIF('调整分录-上期'!$D:$D,$A26,'调整分录-上期'!G:G)</f>
        <v>0</v>
      </c>
      <c r="AC26" s="61">
        <f>Z26+AB26-AA26</f>
        <v>0</v>
      </c>
    </row>
    <row r="27" spans="1:29" ht="15" customHeight="1">
      <c r="A27" s="129"/>
      <c r="B27" s="62" t="s">
        <v>14</v>
      </c>
      <c r="C27" s="66"/>
      <c r="D27" s="67">
        <f>D25-D26</f>
        <v>0</v>
      </c>
      <c r="E27" s="67"/>
      <c r="F27" s="67"/>
      <c r="G27" s="67">
        <f t="shared" ref="G27:K27" si="5">G25-G26</f>
        <v>0</v>
      </c>
      <c r="H27" s="67">
        <f t="shared" si="5"/>
        <v>0</v>
      </c>
      <c r="I27" s="67">
        <f t="shared" si="5"/>
        <v>0</v>
      </c>
      <c r="J27" s="67">
        <f t="shared" si="5"/>
        <v>0</v>
      </c>
      <c r="K27" s="67">
        <f t="shared" si="5"/>
        <v>0</v>
      </c>
      <c r="L27" s="67"/>
      <c r="M27" s="67"/>
      <c r="N27" s="67"/>
      <c r="O27" s="67"/>
      <c r="P27" s="67"/>
      <c r="Q27" s="67"/>
      <c r="R27" s="67"/>
      <c r="S27" s="67"/>
      <c r="T27" s="67"/>
      <c r="U27" s="67"/>
      <c r="V27" s="67"/>
      <c r="W27" s="67"/>
      <c r="X27" s="67"/>
      <c r="Y27" s="67"/>
      <c r="Z27" s="63">
        <f t="shared" si="0"/>
        <v>0</v>
      </c>
      <c r="AA27" s="67"/>
      <c r="AB27" s="67"/>
      <c r="AC27" s="68">
        <f>AC25-AC26</f>
        <v>0</v>
      </c>
    </row>
    <row r="28" spans="1:29" s="131" customFormat="1" ht="15" customHeight="1">
      <c r="A28" s="135" t="s">
        <v>829</v>
      </c>
      <c r="B28" s="54" t="s">
        <v>808</v>
      </c>
      <c r="C28" s="99"/>
      <c r="D28" s="452"/>
      <c r="E28" s="452"/>
      <c r="F28" s="452"/>
      <c r="G28" s="452"/>
      <c r="H28" s="452"/>
      <c r="I28" s="452"/>
      <c r="J28" s="452"/>
      <c r="K28" s="452"/>
      <c r="L28" s="452"/>
      <c r="M28" s="452"/>
      <c r="N28" s="452"/>
      <c r="O28" s="452"/>
      <c r="P28" s="452"/>
      <c r="Q28" s="452"/>
      <c r="R28" s="452"/>
      <c r="S28" s="452"/>
      <c r="T28" s="452"/>
      <c r="U28" s="452"/>
      <c r="V28" s="452"/>
      <c r="W28" s="452"/>
      <c r="X28" s="452"/>
      <c r="Y28" s="452"/>
      <c r="Z28" s="59">
        <f t="shared" si="0"/>
        <v>0</v>
      </c>
      <c r="AA28" s="60">
        <f>SUMIF('调整分录-上期'!$D:$D,$A28,'调整分录-上期'!F:F)</f>
        <v>0</v>
      </c>
      <c r="AB28" s="60">
        <f>SUMIF('调整分录-上期'!$D:$D,$A28,'调整分录-上期'!G:G)</f>
        <v>0</v>
      </c>
      <c r="AC28" s="61">
        <f t="shared" si="3"/>
        <v>0</v>
      </c>
    </row>
    <row r="29" spans="1:29" ht="15" customHeight="1">
      <c r="A29" s="129" t="s">
        <v>468</v>
      </c>
      <c r="B29" s="54" t="s">
        <v>453</v>
      </c>
      <c r="C29" s="58"/>
      <c r="D29" s="59"/>
      <c r="E29" s="59"/>
      <c r="F29" s="59"/>
      <c r="G29" s="59"/>
      <c r="H29" s="59"/>
      <c r="I29" s="59"/>
      <c r="J29" s="59"/>
      <c r="K29" s="59"/>
      <c r="L29" s="59"/>
      <c r="M29" s="59"/>
      <c r="N29" s="59"/>
      <c r="O29" s="59"/>
      <c r="P29" s="59"/>
      <c r="Q29" s="59"/>
      <c r="R29" s="59"/>
      <c r="S29" s="59"/>
      <c r="T29" s="59"/>
      <c r="U29" s="59"/>
      <c r="V29" s="59"/>
      <c r="W29" s="59"/>
      <c r="X29" s="59"/>
      <c r="Y29" s="59"/>
      <c r="Z29" s="59">
        <f t="shared" si="0"/>
        <v>0</v>
      </c>
      <c r="AA29" s="60">
        <f>SUMIF('调整分录-上期'!$D:$D,$A29,'调整分录-上期'!F:F)</f>
        <v>0</v>
      </c>
      <c r="AB29" s="60">
        <f>SUMIF('调整分录-上期'!$D:$D,$A29,'调整分录-上期'!G:G)</f>
        <v>0</v>
      </c>
      <c r="AC29" s="61">
        <f t="shared" si="3"/>
        <v>0</v>
      </c>
    </row>
    <row r="30" spans="1:29" ht="15" customHeight="1">
      <c r="A30" s="129" t="s">
        <v>139</v>
      </c>
      <c r="B30" s="54" t="s">
        <v>16</v>
      </c>
      <c r="C30" s="58"/>
      <c r="D30" s="59"/>
      <c r="E30" s="59"/>
      <c r="F30" s="59"/>
      <c r="G30" s="59"/>
      <c r="H30" s="59"/>
      <c r="I30" s="59"/>
      <c r="J30" s="59"/>
      <c r="K30" s="59"/>
      <c r="L30" s="59"/>
      <c r="M30" s="59"/>
      <c r="N30" s="59"/>
      <c r="O30" s="59"/>
      <c r="P30" s="59"/>
      <c r="Q30" s="59"/>
      <c r="R30" s="59"/>
      <c r="S30" s="59"/>
      <c r="T30" s="59"/>
      <c r="U30" s="59"/>
      <c r="V30" s="59"/>
      <c r="W30" s="59"/>
      <c r="X30" s="59"/>
      <c r="Y30" s="59"/>
      <c r="Z30" s="59">
        <f t="shared" si="0"/>
        <v>0</v>
      </c>
      <c r="AA30" s="60">
        <f>SUMIF('调整分录-上期'!$D:$D,$A30,'调整分录-上期'!F:F)</f>
        <v>0</v>
      </c>
      <c r="AB30" s="60">
        <f>SUMIF('调整分录-上期'!$D:$D,$A30,'调整分录-上期'!G:G)</f>
        <v>0</v>
      </c>
      <c r="AC30" s="61">
        <f t="shared" si="3"/>
        <v>0</v>
      </c>
    </row>
    <row r="31" spans="1:29" ht="15" customHeight="1">
      <c r="A31" s="129" t="s">
        <v>140</v>
      </c>
      <c r="B31" s="54" t="s">
        <v>18</v>
      </c>
      <c r="C31" s="58"/>
      <c r="D31" s="59"/>
      <c r="E31" s="59"/>
      <c r="F31" s="59"/>
      <c r="G31" s="59"/>
      <c r="H31" s="59"/>
      <c r="I31" s="59"/>
      <c r="J31" s="59"/>
      <c r="K31" s="59"/>
      <c r="L31" s="59"/>
      <c r="M31" s="59"/>
      <c r="N31" s="59"/>
      <c r="O31" s="59"/>
      <c r="P31" s="59"/>
      <c r="Q31" s="59"/>
      <c r="R31" s="59"/>
      <c r="S31" s="59"/>
      <c r="T31" s="59"/>
      <c r="U31" s="59"/>
      <c r="V31" s="59"/>
      <c r="W31" s="59"/>
      <c r="X31" s="59"/>
      <c r="Y31" s="59"/>
      <c r="Z31" s="59">
        <f t="shared" si="0"/>
        <v>0</v>
      </c>
      <c r="AA31" s="60">
        <f>SUMIF('调整分录-上期'!$D:$D,$A31,'调整分录-上期'!F:F)</f>
        <v>0</v>
      </c>
      <c r="AB31" s="60">
        <f>SUMIF('调整分录-上期'!$D:$D,$A31,'调整分录-上期'!G:G)</f>
        <v>0</v>
      </c>
      <c r="AC31" s="61">
        <f t="shared" si="3"/>
        <v>0</v>
      </c>
    </row>
    <row r="32" spans="1:29" ht="15" customHeight="1">
      <c r="A32" s="129"/>
      <c r="B32" s="62" t="s">
        <v>19</v>
      </c>
      <c r="C32" s="66"/>
      <c r="D32" s="67">
        <f>SUM(D7:D31)-SUM(D13:D14)-SUM(D21:D22)-SUM(D25:D26)</f>
        <v>0</v>
      </c>
      <c r="E32" s="67"/>
      <c r="F32" s="67"/>
      <c r="G32" s="67">
        <f>SUM(G7:G31)-SUM(G13:G14)-SUM(G21:G22)-SUM(G25:G26)</f>
        <v>0</v>
      </c>
      <c r="H32" s="67">
        <f>SUM(H7:H31)-SUM(H13:H14)-SUM(H21:H22)-SUM(H25:H26)</f>
        <v>0</v>
      </c>
      <c r="I32" s="67">
        <f>SUM(I7:I31)-SUM(I13:I14)-SUM(I21:I22)-SUM(I25:I26)</f>
        <v>0</v>
      </c>
      <c r="J32" s="67">
        <f>SUM(J7:J31)-SUM(J13:J14)-SUM(J21:J22)-SUM(J25:J26)</f>
        <v>0</v>
      </c>
      <c r="K32" s="67">
        <f>SUM(K7:K31)-SUM(K13:K14)-SUM(K21:K22)-SUM(K25:K26)</f>
        <v>0</v>
      </c>
      <c r="L32" s="67"/>
      <c r="M32" s="67"/>
      <c r="N32" s="67"/>
      <c r="O32" s="67"/>
      <c r="P32" s="67"/>
      <c r="Q32" s="67"/>
      <c r="R32" s="67"/>
      <c r="S32" s="67"/>
      <c r="T32" s="67"/>
      <c r="U32" s="67"/>
      <c r="V32" s="67"/>
      <c r="W32" s="67"/>
      <c r="X32" s="67"/>
      <c r="Y32" s="67"/>
      <c r="Z32" s="63">
        <f t="shared" si="0"/>
        <v>0</v>
      </c>
      <c r="AA32" s="67">
        <f>SUM(AA7:AA31)</f>
        <v>0</v>
      </c>
      <c r="AB32" s="67">
        <f>SUM(AB7:AB31)</f>
        <v>0</v>
      </c>
      <c r="AC32" s="68">
        <f>SUM(AC7:AC31)-SUM(AC13:AC14)-SUM(AC21:AC22)-SUM(AC25:AC26)</f>
        <v>0</v>
      </c>
    </row>
    <row r="33" spans="1:30" ht="15" customHeight="1">
      <c r="A33" s="129"/>
      <c r="B33" s="54" t="s">
        <v>21</v>
      </c>
      <c r="C33" s="58"/>
      <c r="D33" s="59"/>
      <c r="E33" s="59"/>
      <c r="F33" s="59"/>
      <c r="G33" s="59"/>
      <c r="H33" s="59"/>
      <c r="I33" s="59"/>
      <c r="J33" s="59"/>
      <c r="K33" s="59"/>
      <c r="L33" s="59"/>
      <c r="M33" s="59"/>
      <c r="N33" s="59"/>
      <c r="O33" s="59"/>
      <c r="P33" s="59"/>
      <c r="Q33" s="59"/>
      <c r="R33" s="59"/>
      <c r="S33" s="59"/>
      <c r="T33" s="59"/>
      <c r="U33" s="59"/>
      <c r="V33" s="59"/>
      <c r="W33" s="59"/>
      <c r="X33" s="59"/>
      <c r="Y33" s="59"/>
      <c r="Z33" s="59">
        <f t="shared" si="0"/>
        <v>0</v>
      </c>
      <c r="AA33" s="60">
        <f>SUMIF('调整分录-上期'!$D:$D,$A33,'调整分录-上期'!F:F)</f>
        <v>0</v>
      </c>
      <c r="AB33" s="60">
        <f>SUMIF('调整分录-上期'!$D:$D,$A33,'调整分录-上期'!G:G)</f>
        <v>0</v>
      </c>
      <c r="AC33" s="61">
        <f t="shared" si="3"/>
        <v>0</v>
      </c>
    </row>
    <row r="34" spans="1:30" ht="15" customHeight="1">
      <c r="A34" s="129" t="s">
        <v>487</v>
      </c>
      <c r="B34" s="54" t="s">
        <v>490</v>
      </c>
      <c r="C34" s="58"/>
      <c r="D34" s="59"/>
      <c r="E34" s="59"/>
      <c r="F34" s="59"/>
      <c r="G34" s="59"/>
      <c r="H34" s="59"/>
      <c r="I34" s="59"/>
      <c r="J34" s="59"/>
      <c r="K34" s="59"/>
      <c r="L34" s="59"/>
      <c r="M34" s="59"/>
      <c r="N34" s="59"/>
      <c r="O34" s="59"/>
      <c r="P34" s="59"/>
      <c r="Q34" s="59"/>
      <c r="R34" s="59"/>
      <c r="S34" s="59"/>
      <c r="T34" s="59"/>
      <c r="U34" s="59"/>
      <c r="V34" s="59"/>
      <c r="W34" s="59"/>
      <c r="X34" s="59"/>
      <c r="Y34" s="59"/>
      <c r="Z34" s="59">
        <f t="shared" si="0"/>
        <v>0</v>
      </c>
      <c r="AA34" s="60">
        <f>SUMIF('调整分录-上期'!$D:$D,$A34,'调整分录-上期'!F:F)</f>
        <v>0</v>
      </c>
      <c r="AB34" s="60">
        <f>SUMIF('调整分录-上期'!$D:$D,$A34,'调整分录-上期'!G:G)</f>
        <v>0</v>
      </c>
      <c r="AC34" s="61">
        <f t="shared" si="3"/>
        <v>0</v>
      </c>
    </row>
    <row r="35" spans="1:30" ht="15" customHeight="1">
      <c r="A35" s="129" t="s">
        <v>830</v>
      </c>
      <c r="B35" s="54" t="s">
        <v>809</v>
      </c>
      <c r="C35" s="58"/>
      <c r="D35" s="59"/>
      <c r="E35" s="59"/>
      <c r="F35" s="59"/>
      <c r="G35" s="59"/>
      <c r="H35" s="59"/>
      <c r="I35" s="59"/>
      <c r="J35" s="59"/>
      <c r="K35" s="59"/>
      <c r="L35" s="59"/>
      <c r="M35" s="59"/>
      <c r="N35" s="59"/>
      <c r="O35" s="59"/>
      <c r="P35" s="59"/>
      <c r="Q35" s="59"/>
      <c r="R35" s="59"/>
      <c r="S35" s="59"/>
      <c r="T35" s="59"/>
      <c r="U35" s="59"/>
      <c r="V35" s="59"/>
      <c r="W35" s="59"/>
      <c r="X35" s="59"/>
      <c r="Y35" s="59"/>
      <c r="Z35" s="59">
        <f t="shared" si="0"/>
        <v>0</v>
      </c>
      <c r="AA35" s="60">
        <f>SUMIF('调整分录-上期'!$D:$D,$A35,'调整分录-上期'!F:F)</f>
        <v>0</v>
      </c>
      <c r="AB35" s="60">
        <f>SUMIF('调整分录-上期'!$D:$D,$A35,'调整分录-上期'!G:G)</f>
        <v>0</v>
      </c>
      <c r="AC35" s="61">
        <f t="shared" si="3"/>
        <v>0</v>
      </c>
    </row>
    <row r="36" spans="1:30" ht="15" customHeight="1">
      <c r="A36" s="129" t="s">
        <v>831</v>
      </c>
      <c r="B36" s="54" t="s">
        <v>810</v>
      </c>
      <c r="C36" s="58"/>
      <c r="D36" s="59"/>
      <c r="E36" s="59"/>
      <c r="F36" s="59"/>
      <c r="G36" s="59"/>
      <c r="H36" s="59"/>
      <c r="I36" s="59"/>
      <c r="J36" s="59"/>
      <c r="K36" s="59"/>
      <c r="L36" s="59"/>
      <c r="M36" s="59"/>
      <c r="N36" s="59"/>
      <c r="O36" s="59"/>
      <c r="P36" s="59"/>
      <c r="Q36" s="59"/>
      <c r="R36" s="59"/>
      <c r="S36" s="59"/>
      <c r="T36" s="59"/>
      <c r="U36" s="59"/>
      <c r="V36" s="59"/>
      <c r="W36" s="59"/>
      <c r="X36" s="59"/>
      <c r="Y36" s="59"/>
      <c r="Z36" s="59">
        <f t="shared" si="0"/>
        <v>0</v>
      </c>
      <c r="AA36" s="60">
        <f>SUMIF('调整分录-上期'!$D:$D,$A36,'调整分录-上期'!F:F)</f>
        <v>0</v>
      </c>
      <c r="AB36" s="60">
        <f>SUMIF('调整分录-上期'!$D:$D,$A36,'调整分录-上期'!G:G)</f>
        <v>0</v>
      </c>
      <c r="AC36" s="61">
        <f t="shared" si="3"/>
        <v>0</v>
      </c>
    </row>
    <row r="37" spans="1:30" ht="15" customHeight="1">
      <c r="A37" s="129" t="s">
        <v>141</v>
      </c>
      <c r="B37" s="54" t="s">
        <v>26</v>
      </c>
      <c r="C37" s="58"/>
      <c r="D37" s="59"/>
      <c r="E37" s="59"/>
      <c r="F37" s="59"/>
      <c r="G37" s="59"/>
      <c r="H37" s="59"/>
      <c r="I37" s="59"/>
      <c r="J37" s="59"/>
      <c r="K37" s="59"/>
      <c r="L37" s="59"/>
      <c r="M37" s="59"/>
      <c r="N37" s="59"/>
      <c r="O37" s="59"/>
      <c r="P37" s="59"/>
      <c r="Q37" s="59"/>
      <c r="R37" s="59"/>
      <c r="S37" s="59"/>
      <c r="T37" s="59"/>
      <c r="U37" s="59"/>
      <c r="V37" s="59"/>
      <c r="W37" s="59"/>
      <c r="X37" s="59"/>
      <c r="Y37" s="59"/>
      <c r="Z37" s="59">
        <f t="shared" si="0"/>
        <v>0</v>
      </c>
      <c r="AA37" s="60">
        <f>SUMIF('调整分录-上期'!$D:$D,$A37,'调整分录-上期'!F:F)</f>
        <v>0</v>
      </c>
      <c r="AB37" s="60">
        <f>SUMIF('调整分录-上期'!$D:$D,$A37,'调整分录-上期'!G:G)</f>
        <v>0</v>
      </c>
      <c r="AC37" s="61">
        <f t="shared" si="3"/>
        <v>0</v>
      </c>
    </row>
    <row r="38" spans="1:30" ht="15" customHeight="1">
      <c r="A38" s="129" t="s">
        <v>142</v>
      </c>
      <c r="B38" s="54" t="s">
        <v>28</v>
      </c>
      <c r="C38" s="58"/>
      <c r="D38" s="59"/>
      <c r="E38" s="59"/>
      <c r="F38" s="59"/>
      <c r="G38" s="59"/>
      <c r="H38" s="59"/>
      <c r="I38" s="59"/>
      <c r="J38" s="59"/>
      <c r="K38" s="59"/>
      <c r="L38" s="59"/>
      <c r="M38" s="59"/>
      <c r="N38" s="59"/>
      <c r="O38" s="59"/>
      <c r="P38" s="59"/>
      <c r="Q38" s="59"/>
      <c r="R38" s="59"/>
      <c r="S38" s="59"/>
      <c r="T38" s="59"/>
      <c r="U38" s="59"/>
      <c r="V38" s="59"/>
      <c r="W38" s="59"/>
      <c r="X38" s="59"/>
      <c r="Y38" s="59"/>
      <c r="Z38" s="59">
        <f t="shared" si="0"/>
        <v>0</v>
      </c>
      <c r="AA38" s="60">
        <f>SUMIF('调整分录-上期'!$D:$D,$A38,'调整分录-上期'!F:F)</f>
        <v>0</v>
      </c>
      <c r="AB38" s="60">
        <f>SUMIF('调整分录-上期'!$D:$D,$A38,'调整分录-上期'!G:G)</f>
        <v>0</v>
      </c>
      <c r="AC38" s="61">
        <f t="shared" si="3"/>
        <v>0</v>
      </c>
    </row>
    <row r="39" spans="1:30" ht="15" customHeight="1">
      <c r="A39" s="129" t="s">
        <v>874</v>
      </c>
      <c r="B39" s="54" t="s">
        <v>30</v>
      </c>
      <c r="C39" s="58"/>
      <c r="D39" s="59"/>
      <c r="E39" s="59"/>
      <c r="F39" s="59"/>
      <c r="G39" s="59"/>
      <c r="H39" s="59"/>
      <c r="I39" s="59"/>
      <c r="J39" s="59"/>
      <c r="K39" s="59"/>
      <c r="L39" s="59"/>
      <c r="M39" s="59"/>
      <c r="N39" s="59"/>
      <c r="O39" s="59"/>
      <c r="P39" s="59"/>
      <c r="Q39" s="59"/>
      <c r="R39" s="59"/>
      <c r="S39" s="59"/>
      <c r="T39" s="59"/>
      <c r="U39" s="59"/>
      <c r="V39" s="59"/>
      <c r="W39" s="59"/>
      <c r="X39" s="59"/>
      <c r="Y39" s="59"/>
      <c r="Z39" s="59">
        <f t="shared" si="0"/>
        <v>0</v>
      </c>
      <c r="AA39" s="60">
        <f>SUMIF('调整分录-上期'!$D:$D,$A39,'调整分录-上期'!F:F)</f>
        <v>0</v>
      </c>
      <c r="AB39" s="60">
        <f>SUMIF('调整分录-上期'!$D:$D,$A39,'调整分录-上期'!G:G)</f>
        <v>0</v>
      </c>
      <c r="AC39" s="61">
        <f>Z39+AB39-AA39</f>
        <v>0</v>
      </c>
    </row>
    <row r="40" spans="1:30" ht="15" customHeight="1">
      <c r="A40" s="129"/>
      <c r="B40" s="62" t="s">
        <v>31</v>
      </c>
      <c r="C40" s="66"/>
      <c r="D40" s="67">
        <f>D38-D39</f>
        <v>0</v>
      </c>
      <c r="E40" s="67"/>
      <c r="F40" s="67"/>
      <c r="G40" s="67">
        <f t="shared" ref="G40:K40" si="6">G38-G39</f>
        <v>0</v>
      </c>
      <c r="H40" s="67">
        <f t="shared" si="6"/>
        <v>0</v>
      </c>
      <c r="I40" s="67">
        <f t="shared" si="6"/>
        <v>0</v>
      </c>
      <c r="J40" s="67">
        <f t="shared" si="6"/>
        <v>0</v>
      </c>
      <c r="K40" s="67">
        <f t="shared" si="6"/>
        <v>0</v>
      </c>
      <c r="L40" s="67"/>
      <c r="M40" s="67"/>
      <c r="N40" s="67"/>
      <c r="O40" s="67"/>
      <c r="P40" s="67"/>
      <c r="Q40" s="67"/>
      <c r="R40" s="67"/>
      <c r="S40" s="67"/>
      <c r="T40" s="67"/>
      <c r="U40" s="67"/>
      <c r="V40" s="67"/>
      <c r="W40" s="67"/>
      <c r="X40" s="67"/>
      <c r="Y40" s="67"/>
      <c r="Z40" s="63">
        <f t="shared" si="0"/>
        <v>0</v>
      </c>
      <c r="AA40" s="67"/>
      <c r="AB40" s="67"/>
      <c r="AC40" s="68">
        <f>AC38-AC39</f>
        <v>0</v>
      </c>
    </row>
    <row r="41" spans="1:30" s="131" customFormat="1" ht="15" customHeight="1">
      <c r="A41" s="135" t="s">
        <v>832</v>
      </c>
      <c r="B41" s="112" t="s">
        <v>811</v>
      </c>
      <c r="C41" s="99"/>
      <c r="D41" s="452"/>
      <c r="E41" s="452"/>
      <c r="F41" s="452"/>
      <c r="G41" s="452"/>
      <c r="H41" s="452"/>
      <c r="I41" s="452"/>
      <c r="J41" s="452"/>
      <c r="K41" s="452"/>
      <c r="L41" s="452"/>
      <c r="M41" s="452"/>
      <c r="N41" s="452"/>
      <c r="O41" s="452"/>
      <c r="P41" s="452"/>
      <c r="Q41" s="452"/>
      <c r="R41" s="452"/>
      <c r="S41" s="452"/>
      <c r="T41" s="452"/>
      <c r="U41" s="452"/>
      <c r="V41" s="452"/>
      <c r="W41" s="452"/>
      <c r="X41" s="452"/>
      <c r="Y41" s="452"/>
      <c r="Z41" s="59">
        <f t="shared" si="0"/>
        <v>0</v>
      </c>
      <c r="AA41" s="60">
        <f>SUMIF('调整分录-上期'!$D:$D,$A41,'调整分录-上期'!F:F)</f>
        <v>0</v>
      </c>
      <c r="AB41" s="60">
        <f>SUMIF('调整分录-上期'!$D:$D,$A41,'调整分录-上期'!G:G)</f>
        <v>0</v>
      </c>
      <c r="AC41" s="61">
        <f t="shared" si="3"/>
        <v>0</v>
      </c>
    </row>
    <row r="42" spans="1:30" s="131" customFormat="1" ht="15" customHeight="1">
      <c r="A42" s="135" t="s">
        <v>833</v>
      </c>
      <c r="B42" s="112" t="s">
        <v>812</v>
      </c>
      <c r="C42" s="99"/>
      <c r="D42" s="452"/>
      <c r="E42" s="452"/>
      <c r="F42" s="452"/>
      <c r="G42" s="452"/>
      <c r="H42" s="452"/>
      <c r="I42" s="452"/>
      <c r="J42" s="452"/>
      <c r="K42" s="452"/>
      <c r="L42" s="452"/>
      <c r="M42" s="452"/>
      <c r="N42" s="452"/>
      <c r="O42" s="452"/>
      <c r="P42" s="452"/>
      <c r="Q42" s="452"/>
      <c r="R42" s="452"/>
      <c r="S42" s="452"/>
      <c r="T42" s="452"/>
      <c r="U42" s="452"/>
      <c r="V42" s="452"/>
      <c r="W42" s="452"/>
      <c r="X42" s="452"/>
      <c r="Y42" s="452"/>
      <c r="Z42" s="59">
        <f t="shared" si="0"/>
        <v>0</v>
      </c>
      <c r="AA42" s="60">
        <f>SUMIF('调整分录-上期'!$D:$D,$A42,'调整分录-上期'!F:F)</f>
        <v>0</v>
      </c>
      <c r="AB42" s="60">
        <f>SUMIF('调整分录-上期'!$D:$D,$A42,'调整分录-上期'!G:G)</f>
        <v>0</v>
      </c>
      <c r="AC42" s="61">
        <f t="shared" si="3"/>
        <v>0</v>
      </c>
    </row>
    <row r="43" spans="1:30" ht="15" customHeight="1">
      <c r="A43" s="129" t="s">
        <v>143</v>
      </c>
      <c r="B43" s="54" t="s">
        <v>35</v>
      </c>
      <c r="C43" s="58"/>
      <c r="D43" s="59"/>
      <c r="E43" s="59"/>
      <c r="F43" s="59"/>
      <c r="G43" s="59"/>
      <c r="H43" s="59"/>
      <c r="I43" s="59"/>
      <c r="J43" s="59"/>
      <c r="K43" s="59"/>
      <c r="L43" s="59"/>
      <c r="M43" s="59"/>
      <c r="N43" s="59"/>
      <c r="O43" s="59"/>
      <c r="P43" s="59"/>
      <c r="Q43" s="59"/>
      <c r="R43" s="59"/>
      <c r="S43" s="59"/>
      <c r="T43" s="59"/>
      <c r="U43" s="59"/>
      <c r="V43" s="59"/>
      <c r="W43" s="59"/>
      <c r="X43" s="59"/>
      <c r="Y43" s="59"/>
      <c r="Z43" s="59">
        <f t="shared" ref="Z43:Z74" si="7">SUM(D43:Y43)</f>
        <v>0</v>
      </c>
      <c r="AA43" s="60">
        <f>SUMIF('调整分录-上期'!$D:$D,$A43,'调整分录-上期'!F:F)</f>
        <v>0</v>
      </c>
      <c r="AB43" s="60">
        <f>SUMIF('调整分录-上期'!$D:$D,$A43,'调整分录-上期'!G:G)</f>
        <v>0</v>
      </c>
      <c r="AC43" s="61">
        <f t="shared" si="3"/>
        <v>0</v>
      </c>
    </row>
    <row r="44" spans="1:30" ht="15" customHeight="1">
      <c r="A44" s="129" t="s">
        <v>872</v>
      </c>
      <c r="B44" s="54" t="s">
        <v>36</v>
      </c>
      <c r="C44" s="58"/>
      <c r="D44" s="59"/>
      <c r="E44" s="59"/>
      <c r="F44" s="59"/>
      <c r="G44" s="59"/>
      <c r="H44" s="59"/>
      <c r="I44" s="59"/>
      <c r="J44" s="59"/>
      <c r="K44" s="59"/>
      <c r="L44" s="59"/>
      <c r="M44" s="59"/>
      <c r="N44" s="59"/>
      <c r="O44" s="59"/>
      <c r="P44" s="59"/>
      <c r="Q44" s="59"/>
      <c r="R44" s="59"/>
      <c r="S44" s="59"/>
      <c r="T44" s="59"/>
      <c r="U44" s="59"/>
      <c r="V44" s="59"/>
      <c r="W44" s="59"/>
      <c r="X44" s="59"/>
      <c r="Y44" s="59"/>
      <c r="Z44" s="59">
        <f t="shared" si="7"/>
        <v>0</v>
      </c>
      <c r="AA44" s="60">
        <f>SUMIF('调整分录-上期'!$D:$D,$A44,'调整分录-上期'!F:F)</f>
        <v>0</v>
      </c>
      <c r="AB44" s="60">
        <f>SUMIF('调整分录-上期'!$D:$D,$A44,'调整分录-上期'!G:G)</f>
        <v>0</v>
      </c>
      <c r="AC44" s="61">
        <f t="shared" ref="AC44:AC45" si="8">Z44+AB44-AA44</f>
        <v>0</v>
      </c>
      <c r="AD44" s="125">
        <f>AA43-AB43</f>
        <v>0</v>
      </c>
    </row>
    <row r="45" spans="1:30" ht="15" customHeight="1">
      <c r="A45" s="129" t="s">
        <v>870</v>
      </c>
      <c r="B45" s="54" t="s">
        <v>38</v>
      </c>
      <c r="C45" s="58"/>
      <c r="D45" s="59"/>
      <c r="E45" s="59"/>
      <c r="F45" s="59"/>
      <c r="G45" s="59"/>
      <c r="H45" s="59"/>
      <c r="I45" s="59"/>
      <c r="J45" s="59"/>
      <c r="K45" s="59"/>
      <c r="L45" s="59"/>
      <c r="M45" s="59"/>
      <c r="N45" s="59"/>
      <c r="O45" s="59"/>
      <c r="P45" s="59"/>
      <c r="Q45" s="59"/>
      <c r="R45" s="59"/>
      <c r="S45" s="59"/>
      <c r="T45" s="59"/>
      <c r="U45" s="59"/>
      <c r="V45" s="59"/>
      <c r="W45" s="59"/>
      <c r="X45" s="59"/>
      <c r="Y45" s="59"/>
      <c r="Z45" s="59">
        <f t="shared" si="7"/>
        <v>0</v>
      </c>
      <c r="AA45" s="60">
        <f>SUMIF('调整分录-上期'!$D:$D,$A45,'调整分录-上期'!F:F)</f>
        <v>0</v>
      </c>
      <c r="AB45" s="60">
        <f>SUMIF('调整分录-上期'!$D:$D,$A45,'调整分录-上期'!G:G)</f>
        <v>0</v>
      </c>
      <c r="AC45" s="61">
        <f t="shared" si="8"/>
        <v>0</v>
      </c>
    </row>
    <row r="46" spans="1:30" ht="15" customHeight="1">
      <c r="A46" s="129"/>
      <c r="B46" s="62" t="s">
        <v>40</v>
      </c>
      <c r="C46" s="66"/>
      <c r="D46" s="67">
        <f>D43-D44-D45</f>
        <v>0</v>
      </c>
      <c r="E46" s="67"/>
      <c r="F46" s="67"/>
      <c r="G46" s="67">
        <f t="shared" ref="G46:K46" si="9">G43-G44-G45</f>
        <v>0</v>
      </c>
      <c r="H46" s="67">
        <f t="shared" si="9"/>
        <v>0</v>
      </c>
      <c r="I46" s="67">
        <f t="shared" si="9"/>
        <v>0</v>
      </c>
      <c r="J46" s="67">
        <f t="shared" si="9"/>
        <v>0</v>
      </c>
      <c r="K46" s="67">
        <f t="shared" si="9"/>
        <v>0</v>
      </c>
      <c r="L46" s="67"/>
      <c r="M46" s="67"/>
      <c r="N46" s="67"/>
      <c r="O46" s="67"/>
      <c r="P46" s="67"/>
      <c r="Q46" s="67"/>
      <c r="R46" s="67"/>
      <c r="S46" s="67"/>
      <c r="T46" s="67"/>
      <c r="U46" s="67"/>
      <c r="V46" s="67"/>
      <c r="W46" s="67"/>
      <c r="X46" s="67"/>
      <c r="Y46" s="67"/>
      <c r="Z46" s="63">
        <f t="shared" si="7"/>
        <v>0</v>
      </c>
      <c r="AA46" s="67"/>
      <c r="AB46" s="67"/>
      <c r="AC46" s="68">
        <f>AC43-AC44-AC45</f>
        <v>0</v>
      </c>
    </row>
    <row r="47" spans="1:30" ht="15" customHeight="1">
      <c r="A47" s="129" t="s">
        <v>144</v>
      </c>
      <c r="B47" s="54" t="s">
        <v>41</v>
      </c>
      <c r="C47" s="58"/>
      <c r="D47" s="59"/>
      <c r="E47" s="59"/>
      <c r="F47" s="59"/>
      <c r="G47" s="59"/>
      <c r="H47" s="59"/>
      <c r="I47" s="59"/>
      <c r="J47" s="59"/>
      <c r="K47" s="59"/>
      <c r="L47" s="59"/>
      <c r="M47" s="59"/>
      <c r="N47" s="59"/>
      <c r="O47" s="59"/>
      <c r="P47" s="59"/>
      <c r="Q47" s="59"/>
      <c r="R47" s="59"/>
      <c r="S47" s="59"/>
      <c r="T47" s="59"/>
      <c r="U47" s="59"/>
      <c r="V47" s="59"/>
      <c r="W47" s="59"/>
      <c r="X47" s="59"/>
      <c r="Y47" s="59"/>
      <c r="Z47" s="59">
        <f t="shared" si="7"/>
        <v>0</v>
      </c>
      <c r="AA47" s="60">
        <f>SUMIF('调整分录-上期'!$D:$D,$A47,'调整分录-上期'!F:F)</f>
        <v>0</v>
      </c>
      <c r="AB47" s="60">
        <f>SUMIF('调整分录-上期'!$D:$D,$A47,'调整分录-上期'!G:G)</f>
        <v>0</v>
      </c>
      <c r="AC47" s="61">
        <f t="shared" si="3"/>
        <v>0</v>
      </c>
    </row>
    <row r="48" spans="1:30" ht="15" customHeight="1">
      <c r="A48" s="129" t="s">
        <v>868</v>
      </c>
      <c r="B48" s="54" t="s">
        <v>42</v>
      </c>
      <c r="C48" s="58"/>
      <c r="D48" s="59"/>
      <c r="E48" s="59"/>
      <c r="F48" s="59"/>
      <c r="G48" s="59"/>
      <c r="H48" s="59"/>
      <c r="I48" s="59"/>
      <c r="J48" s="59"/>
      <c r="K48" s="59"/>
      <c r="L48" s="59"/>
      <c r="M48" s="59"/>
      <c r="N48" s="59"/>
      <c r="O48" s="59"/>
      <c r="P48" s="59"/>
      <c r="Q48" s="59"/>
      <c r="R48" s="59"/>
      <c r="S48" s="59"/>
      <c r="T48" s="59"/>
      <c r="U48" s="59"/>
      <c r="V48" s="59"/>
      <c r="W48" s="59"/>
      <c r="X48" s="59"/>
      <c r="Y48" s="59"/>
      <c r="Z48" s="59">
        <f t="shared" si="7"/>
        <v>0</v>
      </c>
      <c r="AA48" s="60">
        <f>SUMIF('调整分录-上期'!$D:$D,$A48,'调整分录-上期'!F:F)</f>
        <v>0</v>
      </c>
      <c r="AB48" s="60">
        <f>SUMIF('调整分录-上期'!$D:$D,$A48,'调整分录-上期'!G:G)</f>
        <v>0</v>
      </c>
      <c r="AC48" s="61">
        <f>Z48+AB48-AA48</f>
        <v>0</v>
      </c>
    </row>
    <row r="49" spans="1:29" ht="15" customHeight="1">
      <c r="A49" s="129" t="s">
        <v>866</v>
      </c>
      <c r="B49" s="54" t="s">
        <v>43</v>
      </c>
      <c r="C49" s="58"/>
      <c r="D49" s="59"/>
      <c r="E49" s="59"/>
      <c r="F49" s="59"/>
      <c r="G49" s="59"/>
      <c r="H49" s="59"/>
      <c r="I49" s="59"/>
      <c r="J49" s="59"/>
      <c r="K49" s="59"/>
      <c r="L49" s="59"/>
      <c r="M49" s="59"/>
      <c r="N49" s="59"/>
      <c r="O49" s="59"/>
      <c r="P49" s="59"/>
      <c r="Q49" s="59"/>
      <c r="R49" s="59"/>
      <c r="S49" s="59"/>
      <c r="T49" s="59"/>
      <c r="U49" s="59"/>
      <c r="V49" s="59"/>
      <c r="W49" s="59"/>
      <c r="X49" s="59"/>
      <c r="Y49" s="59"/>
      <c r="Z49" s="59">
        <f t="shared" si="7"/>
        <v>0</v>
      </c>
      <c r="AA49" s="60">
        <f>SUMIF('调整分录-上期'!$D:$D,$A49,'调整分录-上期'!F:F)</f>
        <v>0</v>
      </c>
      <c r="AB49" s="60">
        <f>SUMIF('调整分录-上期'!$D:$D,$A49,'调整分录-上期'!G:G)</f>
        <v>0</v>
      </c>
      <c r="AC49" s="61">
        <f t="shared" ref="AC49" si="10">Z49+AB49-AA49</f>
        <v>0</v>
      </c>
    </row>
    <row r="50" spans="1:29" ht="15" customHeight="1">
      <c r="A50" s="129"/>
      <c r="B50" s="62" t="s">
        <v>44</v>
      </c>
      <c r="C50" s="66"/>
      <c r="D50" s="67">
        <f>D47-D48-D49</f>
        <v>0</v>
      </c>
      <c r="E50" s="67"/>
      <c r="F50" s="67"/>
      <c r="G50" s="67">
        <f t="shared" ref="G50:K50" si="11">G47-G48-G49</f>
        <v>0</v>
      </c>
      <c r="H50" s="67">
        <f t="shared" si="11"/>
        <v>0</v>
      </c>
      <c r="I50" s="67">
        <f t="shared" si="11"/>
        <v>0</v>
      </c>
      <c r="J50" s="67">
        <f t="shared" si="11"/>
        <v>0</v>
      </c>
      <c r="K50" s="67">
        <f t="shared" si="11"/>
        <v>0</v>
      </c>
      <c r="L50" s="67"/>
      <c r="M50" s="67"/>
      <c r="N50" s="67"/>
      <c r="O50" s="67"/>
      <c r="P50" s="67"/>
      <c r="Q50" s="67"/>
      <c r="R50" s="67"/>
      <c r="S50" s="67"/>
      <c r="T50" s="67"/>
      <c r="U50" s="67"/>
      <c r="V50" s="67"/>
      <c r="W50" s="67"/>
      <c r="X50" s="67"/>
      <c r="Y50" s="67"/>
      <c r="Z50" s="63">
        <f t="shared" si="7"/>
        <v>0</v>
      </c>
      <c r="AA50" s="67"/>
      <c r="AB50" s="67"/>
      <c r="AC50" s="68">
        <f>AC47-AC48-AC49</f>
        <v>0</v>
      </c>
    </row>
    <row r="51" spans="1:29" ht="15" customHeight="1">
      <c r="A51" s="129" t="s">
        <v>145</v>
      </c>
      <c r="B51" s="54" t="s">
        <v>45</v>
      </c>
      <c r="C51" s="58"/>
      <c r="D51" s="59"/>
      <c r="E51" s="59"/>
      <c r="F51" s="59"/>
      <c r="G51" s="59"/>
      <c r="H51" s="59"/>
      <c r="I51" s="59"/>
      <c r="J51" s="59"/>
      <c r="K51" s="59"/>
      <c r="L51" s="59"/>
      <c r="M51" s="59"/>
      <c r="N51" s="59"/>
      <c r="O51" s="59"/>
      <c r="P51" s="59"/>
      <c r="Q51" s="59"/>
      <c r="R51" s="59"/>
      <c r="S51" s="59"/>
      <c r="T51" s="59"/>
      <c r="U51" s="59"/>
      <c r="V51" s="59"/>
      <c r="W51" s="59"/>
      <c r="X51" s="59"/>
      <c r="Y51" s="59"/>
      <c r="Z51" s="59">
        <f t="shared" si="7"/>
        <v>0</v>
      </c>
      <c r="AA51" s="60">
        <f>SUMIF('调整分录-上期'!$D:$D,$A51,'调整分录-上期'!F:F)</f>
        <v>0</v>
      </c>
      <c r="AB51" s="60">
        <f>SUMIF('调整分录-上期'!$D:$D,$A51,'调整分录-上期'!G:G)</f>
        <v>0</v>
      </c>
      <c r="AC51" s="61">
        <f t="shared" si="3"/>
        <v>0</v>
      </c>
    </row>
    <row r="52" spans="1:29" ht="15" customHeight="1">
      <c r="A52" s="129" t="s">
        <v>864</v>
      </c>
      <c r="B52" s="54" t="s">
        <v>46</v>
      </c>
      <c r="C52" s="58"/>
      <c r="D52" s="59"/>
      <c r="E52" s="59"/>
      <c r="F52" s="59"/>
      <c r="G52" s="59"/>
      <c r="H52" s="59"/>
      <c r="I52" s="59"/>
      <c r="J52" s="59"/>
      <c r="K52" s="59"/>
      <c r="L52" s="59"/>
      <c r="M52" s="59"/>
      <c r="N52" s="59"/>
      <c r="O52" s="59"/>
      <c r="P52" s="59"/>
      <c r="Q52" s="59"/>
      <c r="R52" s="59"/>
      <c r="S52" s="59"/>
      <c r="T52" s="59"/>
      <c r="U52" s="59"/>
      <c r="V52" s="59"/>
      <c r="W52" s="59"/>
      <c r="X52" s="59"/>
      <c r="Y52" s="59"/>
      <c r="Z52" s="59">
        <f t="shared" si="7"/>
        <v>0</v>
      </c>
      <c r="AA52" s="60">
        <f>SUMIF('调整分录-上期'!$D:$D,$A52,'调整分录-上期'!F:F)</f>
        <v>0</v>
      </c>
      <c r="AB52" s="60">
        <f>SUMIF('调整分录-上期'!$D:$D,$A52,'调整分录-上期'!G:G)</f>
        <v>0</v>
      </c>
      <c r="AC52" s="61">
        <f>Z52+AB52-AA52</f>
        <v>0</v>
      </c>
    </row>
    <row r="53" spans="1:29" ht="15" customHeight="1">
      <c r="A53" s="129"/>
      <c r="B53" s="62" t="s">
        <v>47</v>
      </c>
      <c r="C53" s="66"/>
      <c r="D53" s="67">
        <f>D51-D52</f>
        <v>0</v>
      </c>
      <c r="E53" s="67"/>
      <c r="F53" s="67"/>
      <c r="G53" s="67">
        <f t="shared" ref="G53:K53" si="12">G51-G52</f>
        <v>0</v>
      </c>
      <c r="H53" s="67">
        <f t="shared" si="12"/>
        <v>0</v>
      </c>
      <c r="I53" s="67">
        <f t="shared" si="12"/>
        <v>0</v>
      </c>
      <c r="J53" s="67">
        <f t="shared" si="12"/>
        <v>0</v>
      </c>
      <c r="K53" s="67">
        <f t="shared" si="12"/>
        <v>0</v>
      </c>
      <c r="L53" s="67"/>
      <c r="M53" s="67"/>
      <c r="N53" s="67"/>
      <c r="O53" s="67"/>
      <c r="P53" s="67"/>
      <c r="Q53" s="67"/>
      <c r="R53" s="67"/>
      <c r="S53" s="67"/>
      <c r="T53" s="67"/>
      <c r="U53" s="67"/>
      <c r="V53" s="67"/>
      <c r="W53" s="67"/>
      <c r="X53" s="67"/>
      <c r="Y53" s="67"/>
      <c r="Z53" s="63">
        <f t="shared" si="7"/>
        <v>0</v>
      </c>
      <c r="AA53" s="67"/>
      <c r="AB53" s="67"/>
      <c r="AC53" s="68">
        <f>AC51-AC52</f>
        <v>0</v>
      </c>
    </row>
    <row r="54" spans="1:29" ht="15" customHeight="1">
      <c r="A54" s="129" t="s">
        <v>146</v>
      </c>
      <c r="B54" s="54" t="s">
        <v>48</v>
      </c>
      <c r="C54" s="58"/>
      <c r="D54" s="59"/>
      <c r="E54" s="59"/>
      <c r="F54" s="59"/>
      <c r="G54" s="59"/>
      <c r="H54" s="59"/>
      <c r="I54" s="59"/>
      <c r="J54" s="59"/>
      <c r="K54" s="59"/>
      <c r="L54" s="59"/>
      <c r="M54" s="59"/>
      <c r="N54" s="59"/>
      <c r="O54" s="59"/>
      <c r="P54" s="59"/>
      <c r="Q54" s="59"/>
      <c r="R54" s="59"/>
      <c r="S54" s="59"/>
      <c r="T54" s="59"/>
      <c r="U54" s="59"/>
      <c r="V54" s="59"/>
      <c r="W54" s="59"/>
      <c r="X54" s="59"/>
      <c r="Y54" s="59"/>
      <c r="Z54" s="59">
        <f t="shared" si="7"/>
        <v>0</v>
      </c>
      <c r="AA54" s="60">
        <f>SUMIF('调整分录-上期'!$D:$D,$A54,'调整分录-上期'!F:F)</f>
        <v>0</v>
      </c>
      <c r="AB54" s="60">
        <f>SUMIF('调整分录-上期'!$D:$D,$A54,'调整分录-上期'!G:G)</f>
        <v>0</v>
      </c>
      <c r="AC54" s="61">
        <f t="shared" si="3"/>
        <v>0</v>
      </c>
    </row>
    <row r="55" spans="1:29" ht="15" customHeight="1">
      <c r="A55" s="129" t="s">
        <v>147</v>
      </c>
      <c r="B55" s="54" t="s">
        <v>50</v>
      </c>
      <c r="C55" s="58"/>
      <c r="D55" s="59"/>
      <c r="E55" s="59"/>
      <c r="F55" s="59"/>
      <c r="G55" s="59"/>
      <c r="H55" s="59"/>
      <c r="I55" s="59"/>
      <c r="J55" s="59"/>
      <c r="K55" s="59"/>
      <c r="L55" s="59"/>
      <c r="M55" s="59"/>
      <c r="N55" s="59"/>
      <c r="O55" s="59"/>
      <c r="P55" s="59"/>
      <c r="Q55" s="59"/>
      <c r="R55" s="59"/>
      <c r="S55" s="59"/>
      <c r="T55" s="59"/>
      <c r="U55" s="59"/>
      <c r="V55" s="59"/>
      <c r="W55" s="59"/>
      <c r="X55" s="59"/>
      <c r="Y55" s="59"/>
      <c r="Z55" s="59">
        <f t="shared" si="7"/>
        <v>0</v>
      </c>
      <c r="AA55" s="60">
        <f>SUMIF('调整分录-上期'!$D:$D,$A55,'调整分录-上期'!F:F)</f>
        <v>0</v>
      </c>
      <c r="AB55" s="60">
        <f>SUMIF('调整分录-上期'!$D:$D,$A55,'调整分录-上期'!G:G)</f>
        <v>0</v>
      </c>
      <c r="AC55" s="61">
        <f t="shared" si="3"/>
        <v>0</v>
      </c>
    </row>
    <row r="56" spans="1:29" ht="15" customHeight="1">
      <c r="A56" s="129" t="s">
        <v>813</v>
      </c>
      <c r="B56" s="54" t="s">
        <v>814</v>
      </c>
      <c r="C56" s="58"/>
      <c r="D56" s="59"/>
      <c r="E56" s="59"/>
      <c r="F56" s="59"/>
      <c r="G56" s="59"/>
      <c r="H56" s="59"/>
      <c r="I56" s="59"/>
      <c r="J56" s="59"/>
      <c r="K56" s="59"/>
      <c r="L56" s="59"/>
      <c r="M56" s="59"/>
      <c r="N56" s="59"/>
      <c r="O56" s="59"/>
      <c r="P56" s="59"/>
      <c r="Q56" s="59"/>
      <c r="R56" s="59"/>
      <c r="S56" s="59"/>
      <c r="T56" s="59"/>
      <c r="U56" s="59"/>
      <c r="V56" s="59"/>
      <c r="W56" s="59"/>
      <c r="X56" s="59"/>
      <c r="Y56" s="59"/>
      <c r="Z56" s="59">
        <f t="shared" ref="Z56" si="13">SUM(D56:Y56)</f>
        <v>0</v>
      </c>
      <c r="AA56" s="60">
        <f>SUMIF('调整分录-上期'!$D:$D,$A56,'调整分录-上期'!F:F)</f>
        <v>0</v>
      </c>
      <c r="AB56" s="60">
        <f>SUMIF('调整分录-上期'!$D:$D,$A56,'调整分录-上期'!G:G)</f>
        <v>0</v>
      </c>
      <c r="AC56" s="61">
        <f t="shared" ref="AC56" si="14">Z56+AA56-AB56</f>
        <v>0</v>
      </c>
    </row>
    <row r="57" spans="1:29" ht="15" customHeight="1">
      <c r="A57" s="129" t="s">
        <v>148</v>
      </c>
      <c r="B57" s="54" t="s">
        <v>52</v>
      </c>
      <c r="C57" s="58"/>
      <c r="D57" s="59"/>
      <c r="E57" s="59"/>
      <c r="F57" s="59"/>
      <c r="G57" s="59"/>
      <c r="H57" s="59"/>
      <c r="I57" s="59"/>
      <c r="J57" s="59"/>
      <c r="K57" s="59"/>
      <c r="L57" s="59"/>
      <c r="M57" s="59"/>
      <c r="N57" s="59"/>
      <c r="O57" s="59"/>
      <c r="P57" s="59"/>
      <c r="Q57" s="59"/>
      <c r="R57" s="59"/>
      <c r="S57" s="59"/>
      <c r="T57" s="59"/>
      <c r="U57" s="59"/>
      <c r="V57" s="59"/>
      <c r="W57" s="59"/>
      <c r="X57" s="59"/>
      <c r="Y57" s="59"/>
      <c r="Z57" s="59">
        <f t="shared" si="7"/>
        <v>0</v>
      </c>
      <c r="AA57" s="60">
        <f>SUMIF('调整分录-上期'!$D:$D,$A57,'调整分录-上期'!F:F)</f>
        <v>0</v>
      </c>
      <c r="AB57" s="60">
        <f>SUMIF('调整分录-上期'!$D:$D,$A57,'调整分录-上期'!G:G)</f>
        <v>0</v>
      </c>
      <c r="AC57" s="61">
        <f t="shared" si="3"/>
        <v>0</v>
      </c>
    </row>
    <row r="58" spans="1:29" ht="15" customHeight="1">
      <c r="A58" s="129" t="s">
        <v>862</v>
      </c>
      <c r="B58" s="54" t="s">
        <v>53</v>
      </c>
      <c r="C58" s="58"/>
      <c r="D58" s="59"/>
      <c r="E58" s="59"/>
      <c r="F58" s="59"/>
      <c r="G58" s="59"/>
      <c r="H58" s="59"/>
      <c r="I58" s="59"/>
      <c r="J58" s="59"/>
      <c r="K58" s="59"/>
      <c r="L58" s="59"/>
      <c r="M58" s="59"/>
      <c r="N58" s="59"/>
      <c r="O58" s="59"/>
      <c r="P58" s="59"/>
      <c r="Q58" s="59"/>
      <c r="R58" s="59"/>
      <c r="S58" s="59"/>
      <c r="T58" s="59"/>
      <c r="U58" s="59"/>
      <c r="V58" s="59"/>
      <c r="W58" s="59"/>
      <c r="X58" s="59"/>
      <c r="Y58" s="59"/>
      <c r="Z58" s="59">
        <f t="shared" si="7"/>
        <v>0</v>
      </c>
      <c r="AA58" s="60">
        <f>SUMIF('调整分录-上期'!$D:$D,$A58,'调整分录-上期'!F:F)</f>
        <v>0</v>
      </c>
      <c r="AB58" s="60">
        <f>SUMIF('调整分录-上期'!$D:$D,$A58,'调整分录-上期'!G:G)</f>
        <v>0</v>
      </c>
      <c r="AC58" s="61">
        <f t="shared" ref="AC58:AC59" si="15">Z58+AB58-AA58</f>
        <v>0</v>
      </c>
    </row>
    <row r="59" spans="1:29" ht="15" customHeight="1">
      <c r="A59" s="129" t="s">
        <v>860</v>
      </c>
      <c r="B59" s="54" t="s">
        <v>54</v>
      </c>
      <c r="C59" s="58"/>
      <c r="D59" s="59"/>
      <c r="E59" s="59"/>
      <c r="F59" s="59"/>
      <c r="G59" s="59"/>
      <c r="H59" s="59"/>
      <c r="I59" s="59"/>
      <c r="J59" s="59"/>
      <c r="K59" s="59"/>
      <c r="L59" s="59"/>
      <c r="M59" s="59"/>
      <c r="N59" s="59"/>
      <c r="O59" s="59"/>
      <c r="P59" s="59"/>
      <c r="Q59" s="59"/>
      <c r="R59" s="59"/>
      <c r="S59" s="59"/>
      <c r="T59" s="59"/>
      <c r="U59" s="59"/>
      <c r="V59" s="59"/>
      <c r="W59" s="59"/>
      <c r="X59" s="59"/>
      <c r="Y59" s="59"/>
      <c r="Z59" s="59">
        <f t="shared" si="7"/>
        <v>0</v>
      </c>
      <c r="AA59" s="60">
        <f>SUMIF('调整分录-上期'!$D:$D,$A59,'调整分录-上期'!F:F)</f>
        <v>0</v>
      </c>
      <c r="AB59" s="60">
        <f>SUMIF('调整分录-上期'!$D:$D,$A59,'调整分录-上期'!G:G)</f>
        <v>0</v>
      </c>
      <c r="AC59" s="61">
        <f t="shared" si="15"/>
        <v>0</v>
      </c>
    </row>
    <row r="60" spans="1:29" ht="15" customHeight="1">
      <c r="A60" s="129"/>
      <c r="B60" s="62" t="s">
        <v>56</v>
      </c>
      <c r="C60" s="66"/>
      <c r="D60" s="67">
        <f>D57-D58-D59</f>
        <v>0</v>
      </c>
      <c r="E60" s="67"/>
      <c r="F60" s="67"/>
      <c r="G60" s="67">
        <f t="shared" ref="G60:K60" si="16">G57-G58-G59</f>
        <v>0</v>
      </c>
      <c r="H60" s="67">
        <f t="shared" si="16"/>
        <v>0</v>
      </c>
      <c r="I60" s="67">
        <f t="shared" si="16"/>
        <v>0</v>
      </c>
      <c r="J60" s="67">
        <f t="shared" si="16"/>
        <v>0</v>
      </c>
      <c r="K60" s="67">
        <f t="shared" si="16"/>
        <v>0</v>
      </c>
      <c r="L60" s="67"/>
      <c r="M60" s="67"/>
      <c r="N60" s="67"/>
      <c r="O60" s="67"/>
      <c r="P60" s="67"/>
      <c r="Q60" s="67"/>
      <c r="R60" s="67"/>
      <c r="S60" s="67"/>
      <c r="T60" s="67"/>
      <c r="U60" s="67"/>
      <c r="V60" s="67"/>
      <c r="W60" s="67"/>
      <c r="X60" s="67"/>
      <c r="Y60" s="67"/>
      <c r="Z60" s="63">
        <f t="shared" si="7"/>
        <v>0</v>
      </c>
      <c r="AA60" s="67"/>
      <c r="AB60" s="67"/>
      <c r="AC60" s="68">
        <f>AC57-AC58-AC59</f>
        <v>0</v>
      </c>
    </row>
    <row r="61" spans="1:29" ht="15" customHeight="1">
      <c r="A61" s="129" t="s">
        <v>149</v>
      </c>
      <c r="B61" s="54" t="s">
        <v>58</v>
      </c>
      <c r="C61" s="58"/>
      <c r="D61" s="59"/>
      <c r="E61" s="59"/>
      <c r="F61" s="59"/>
      <c r="G61" s="59"/>
      <c r="H61" s="59"/>
      <c r="I61" s="59"/>
      <c r="J61" s="59"/>
      <c r="K61" s="59"/>
      <c r="L61" s="59"/>
      <c r="M61" s="59"/>
      <c r="N61" s="59"/>
      <c r="O61" s="59"/>
      <c r="P61" s="59"/>
      <c r="Q61" s="59"/>
      <c r="R61" s="59"/>
      <c r="S61" s="59"/>
      <c r="T61" s="59"/>
      <c r="U61" s="59"/>
      <c r="V61" s="59"/>
      <c r="W61" s="59"/>
      <c r="X61" s="59"/>
      <c r="Y61" s="59"/>
      <c r="Z61" s="59">
        <f t="shared" si="7"/>
        <v>0</v>
      </c>
      <c r="AA61" s="60">
        <f>SUMIF('调整分录-上期'!$D:$D,$A61,'调整分录-上期'!F:F)</f>
        <v>0</v>
      </c>
      <c r="AB61" s="60">
        <f>SUMIF('调整分录-上期'!$D:$D,$A61,'调整分录-上期'!G:G)</f>
        <v>0</v>
      </c>
      <c r="AC61" s="61">
        <f t="shared" si="3"/>
        <v>0</v>
      </c>
    </row>
    <row r="62" spans="1:29" ht="15" customHeight="1">
      <c r="A62" s="129" t="s">
        <v>150</v>
      </c>
      <c r="B62" s="54" t="s">
        <v>60</v>
      </c>
      <c r="C62" s="58"/>
      <c r="D62" s="59"/>
      <c r="E62" s="59"/>
      <c r="F62" s="59"/>
      <c r="G62" s="59"/>
      <c r="H62" s="59"/>
      <c r="I62" s="59"/>
      <c r="J62" s="59"/>
      <c r="K62" s="59"/>
      <c r="L62" s="59"/>
      <c r="M62" s="59"/>
      <c r="N62" s="59"/>
      <c r="O62" s="59"/>
      <c r="P62" s="59"/>
      <c r="Q62" s="59"/>
      <c r="R62" s="59"/>
      <c r="S62" s="59"/>
      <c r="T62" s="59"/>
      <c r="U62" s="59"/>
      <c r="V62" s="59"/>
      <c r="W62" s="59"/>
      <c r="X62" s="59"/>
      <c r="Y62" s="59"/>
      <c r="Z62" s="59">
        <f t="shared" si="7"/>
        <v>0</v>
      </c>
      <c r="AA62" s="60">
        <f>SUMIF('调整分录-上期'!$D:$D,$A62,'调整分录-上期'!F:F)</f>
        <v>0</v>
      </c>
      <c r="AB62" s="60">
        <f>SUMIF('调整分录-上期'!$D:$D,$A62,'调整分录-上期'!G:G)</f>
        <v>0</v>
      </c>
      <c r="AC62" s="61">
        <f t="shared" si="3"/>
        <v>0</v>
      </c>
    </row>
    <row r="63" spans="1:29" ht="15" customHeight="1">
      <c r="A63" s="129" t="s">
        <v>858</v>
      </c>
      <c r="B63" s="54" t="s">
        <v>62</v>
      </c>
      <c r="C63" s="58"/>
      <c r="D63" s="59"/>
      <c r="E63" s="59"/>
      <c r="F63" s="59"/>
      <c r="G63" s="59"/>
      <c r="H63" s="59"/>
      <c r="I63" s="59"/>
      <c r="J63" s="59"/>
      <c r="K63" s="59"/>
      <c r="L63" s="59"/>
      <c r="M63" s="59"/>
      <c r="N63" s="59"/>
      <c r="O63" s="59"/>
      <c r="P63" s="59"/>
      <c r="Q63" s="59"/>
      <c r="R63" s="59"/>
      <c r="S63" s="59"/>
      <c r="T63" s="59"/>
      <c r="U63" s="59"/>
      <c r="V63" s="59"/>
      <c r="W63" s="59"/>
      <c r="X63" s="59"/>
      <c r="Y63" s="59"/>
      <c r="Z63" s="59">
        <f t="shared" si="7"/>
        <v>0</v>
      </c>
      <c r="AA63" s="60">
        <f>SUMIF('调整分录-上期'!$D:$D,$A63,'调整分录-上期'!F:F)</f>
        <v>0</v>
      </c>
      <c r="AB63" s="60">
        <f>SUMIF('调整分录-上期'!$D:$D,$A63,'调整分录-上期'!G:G)</f>
        <v>0</v>
      </c>
      <c r="AC63" s="61">
        <f>Z63+AB63-AA63</f>
        <v>0</v>
      </c>
    </row>
    <row r="64" spans="1:29" ht="15" customHeight="1">
      <c r="A64" s="129"/>
      <c r="B64" s="62" t="s">
        <v>64</v>
      </c>
      <c r="C64" s="66"/>
      <c r="D64" s="67">
        <f>D62-D63</f>
        <v>0</v>
      </c>
      <c r="E64" s="67"/>
      <c r="F64" s="67"/>
      <c r="G64" s="67">
        <f t="shared" ref="G64:K64" si="17">G62-G63</f>
        <v>0</v>
      </c>
      <c r="H64" s="67">
        <f t="shared" si="17"/>
        <v>0</v>
      </c>
      <c r="I64" s="67">
        <f t="shared" si="17"/>
        <v>0</v>
      </c>
      <c r="J64" s="67">
        <f t="shared" si="17"/>
        <v>0</v>
      </c>
      <c r="K64" s="67">
        <f t="shared" si="17"/>
        <v>0</v>
      </c>
      <c r="L64" s="67"/>
      <c r="M64" s="67"/>
      <c r="N64" s="67"/>
      <c r="O64" s="67"/>
      <c r="P64" s="67"/>
      <c r="Q64" s="67"/>
      <c r="R64" s="67"/>
      <c r="S64" s="67"/>
      <c r="T64" s="67"/>
      <c r="U64" s="67"/>
      <c r="V64" s="67"/>
      <c r="W64" s="67"/>
      <c r="X64" s="67"/>
      <c r="Y64" s="67"/>
      <c r="Z64" s="63">
        <f t="shared" si="7"/>
        <v>0</v>
      </c>
      <c r="AA64" s="67"/>
      <c r="AB64" s="67"/>
      <c r="AC64" s="68">
        <f>AC62-AC63</f>
        <v>0</v>
      </c>
    </row>
    <row r="65" spans="1:29" ht="15" customHeight="1">
      <c r="A65" s="129" t="s">
        <v>151</v>
      </c>
      <c r="B65" s="54" t="s">
        <v>66</v>
      </c>
      <c r="C65" s="58"/>
      <c r="D65" s="59"/>
      <c r="E65" s="59"/>
      <c r="F65" s="59"/>
      <c r="G65" s="59"/>
      <c r="H65" s="59"/>
      <c r="I65" s="59"/>
      <c r="J65" s="59"/>
      <c r="K65" s="59"/>
      <c r="L65" s="59"/>
      <c r="M65" s="59"/>
      <c r="N65" s="59"/>
      <c r="O65" s="59"/>
      <c r="P65" s="59"/>
      <c r="Q65" s="59"/>
      <c r="R65" s="59"/>
      <c r="S65" s="59"/>
      <c r="T65" s="59"/>
      <c r="U65" s="59"/>
      <c r="V65" s="59"/>
      <c r="W65" s="59"/>
      <c r="X65" s="59"/>
      <c r="Y65" s="59"/>
      <c r="Z65" s="59">
        <f t="shared" si="7"/>
        <v>0</v>
      </c>
      <c r="AA65" s="60">
        <f>SUMIF('调整分录-上期'!$D:$D,$A65,'调整分录-上期'!F:F)</f>
        <v>0</v>
      </c>
      <c r="AB65" s="60">
        <f>SUMIF('调整分录-上期'!$D:$D,$A65,'调整分录-上期'!G:G)</f>
        <v>0</v>
      </c>
      <c r="AC65" s="61">
        <f t="shared" si="3"/>
        <v>0</v>
      </c>
    </row>
    <row r="66" spans="1:29" ht="15" customHeight="1">
      <c r="A66" s="129" t="s">
        <v>152</v>
      </c>
      <c r="B66" s="54" t="s">
        <v>68</v>
      </c>
      <c r="C66" s="58"/>
      <c r="D66" s="59"/>
      <c r="E66" s="59"/>
      <c r="F66" s="59"/>
      <c r="G66" s="59"/>
      <c r="H66" s="59"/>
      <c r="I66" s="59"/>
      <c r="J66" s="59"/>
      <c r="K66" s="59"/>
      <c r="L66" s="59"/>
      <c r="M66" s="59"/>
      <c r="N66" s="59"/>
      <c r="O66" s="59"/>
      <c r="P66" s="59"/>
      <c r="Q66" s="59"/>
      <c r="R66" s="59"/>
      <c r="S66" s="59"/>
      <c r="T66" s="59"/>
      <c r="U66" s="59"/>
      <c r="V66" s="59"/>
      <c r="W66" s="59"/>
      <c r="X66" s="59"/>
      <c r="Y66" s="59"/>
      <c r="Z66" s="59">
        <f t="shared" si="7"/>
        <v>0</v>
      </c>
      <c r="AA66" s="60">
        <f>SUMIF('调整分录-上期'!$D:$D,$A66,'调整分录-上期'!F:F)</f>
        <v>0</v>
      </c>
      <c r="AB66" s="60">
        <f>SUMIF('调整分录-上期'!$D:$D,$A66,'调整分录-上期'!G:G)</f>
        <v>0</v>
      </c>
      <c r="AC66" s="61">
        <f t="shared" si="3"/>
        <v>0</v>
      </c>
    </row>
    <row r="67" spans="1:29" ht="15" customHeight="1">
      <c r="A67" s="129" t="s">
        <v>153</v>
      </c>
      <c r="B67" s="54" t="s">
        <v>70</v>
      </c>
      <c r="C67" s="58"/>
      <c r="D67" s="59"/>
      <c r="E67" s="59"/>
      <c r="F67" s="59"/>
      <c r="G67" s="59"/>
      <c r="H67" s="59"/>
      <c r="I67" s="59"/>
      <c r="J67" s="59"/>
      <c r="K67" s="59"/>
      <c r="L67" s="59"/>
      <c r="M67" s="59"/>
      <c r="N67" s="59"/>
      <c r="O67" s="59"/>
      <c r="P67" s="59"/>
      <c r="Q67" s="59"/>
      <c r="R67" s="59"/>
      <c r="S67" s="59"/>
      <c r="T67" s="59"/>
      <c r="U67" s="59"/>
      <c r="V67" s="59"/>
      <c r="W67" s="59"/>
      <c r="X67" s="59"/>
      <c r="Y67" s="59"/>
      <c r="Z67" s="59">
        <f t="shared" si="7"/>
        <v>0</v>
      </c>
      <c r="AA67" s="60">
        <f>SUMIF('调整分录-上期'!$D:$D,$A67,'调整分录-上期'!F:F)</f>
        <v>0</v>
      </c>
      <c r="AB67" s="60">
        <f>SUMIF('调整分录-上期'!$D:$D,$A67,'调整分录-上期'!G:G)</f>
        <v>0</v>
      </c>
      <c r="AC67" s="61">
        <f t="shared" si="3"/>
        <v>0</v>
      </c>
    </row>
    <row r="68" spans="1:29" ht="15" customHeight="1">
      <c r="A68" s="129"/>
      <c r="B68" s="62" t="s">
        <v>72</v>
      </c>
      <c r="C68" s="66"/>
      <c r="D68" s="67">
        <f>SUM(D34:D67)-SUM(D38:D39)-SUM(D43:D45)-SUM(D47:D49)-SUM(D51:D52)-SUM(D57:D59)-SUM(D62:D63)</f>
        <v>0</v>
      </c>
      <c r="E68" s="67"/>
      <c r="F68" s="67"/>
      <c r="G68" s="67">
        <f>SUM(G34:G67)-SUM(G38:G39)-SUM(G43:G45)-SUM(G47:G49)-SUM(G51:G52)-SUM(G57:G59)-SUM(G62:G63)</f>
        <v>0</v>
      </c>
      <c r="H68" s="67">
        <f>SUM(H34:H67)-SUM(H38:H39)-SUM(H43:H45)-SUM(H47:H49)-SUM(H51:H52)-SUM(H57:H59)-SUM(H62:H63)</f>
        <v>0</v>
      </c>
      <c r="I68" s="67">
        <f>SUM(I34:I67)-SUM(I38:I39)-SUM(I43:I45)-SUM(I47:I49)-SUM(I51:I52)-SUM(I57:I59)-SUM(I62:I63)</f>
        <v>0</v>
      </c>
      <c r="J68" s="67">
        <f>SUM(J34:J67)-SUM(J38:J39)-SUM(J43:J45)-SUM(J47:J49)-SUM(J51:J52)-SUM(J57:J59)-SUM(J62:J63)</f>
        <v>0</v>
      </c>
      <c r="K68" s="67">
        <f>SUM(K34:K67)-SUM(K38:K39)-SUM(K43:K45)-SUM(K47:K49)-SUM(K51:K52)-SUM(K57:K59)-SUM(K62:K63)</f>
        <v>0</v>
      </c>
      <c r="L68" s="67"/>
      <c r="M68" s="67"/>
      <c r="N68" s="67"/>
      <c r="O68" s="67"/>
      <c r="P68" s="67"/>
      <c r="Q68" s="67"/>
      <c r="R68" s="67"/>
      <c r="S68" s="67"/>
      <c r="T68" s="67"/>
      <c r="U68" s="67"/>
      <c r="V68" s="67"/>
      <c r="W68" s="67"/>
      <c r="X68" s="67"/>
      <c r="Y68" s="67"/>
      <c r="Z68" s="63">
        <f t="shared" si="7"/>
        <v>0</v>
      </c>
      <c r="AA68" s="67">
        <f>SUM(AA34:AA67)</f>
        <v>0</v>
      </c>
      <c r="AB68" s="67">
        <f>SUM(AB34:AB67)</f>
        <v>0</v>
      </c>
      <c r="AC68" s="68">
        <f>SUM(AC34:AC67)-SUM(AC38:AC39)-SUM(AC43:AC45)-SUM(AC47:AC49)-SUM(AC51:AC52)-SUM(AC57:AC59)-SUM(AC62:AC63)</f>
        <v>0</v>
      </c>
    </row>
    <row r="69" spans="1:29" ht="15" customHeight="1">
      <c r="A69" s="129"/>
      <c r="B69" s="62" t="s">
        <v>74</v>
      </c>
      <c r="C69" s="66"/>
      <c r="D69" s="67">
        <f>D32+D68</f>
        <v>0</v>
      </c>
      <c r="E69" s="67"/>
      <c r="F69" s="67"/>
      <c r="G69" s="67">
        <f>G32+G68</f>
        <v>0</v>
      </c>
      <c r="H69" s="67">
        <f>H32+H68</f>
        <v>0</v>
      </c>
      <c r="I69" s="67">
        <f>I32+I68</f>
        <v>0</v>
      </c>
      <c r="J69" s="67">
        <f>J32+J68</f>
        <v>0</v>
      </c>
      <c r="K69" s="67">
        <f>K32+K68</f>
        <v>0</v>
      </c>
      <c r="L69" s="67"/>
      <c r="M69" s="67"/>
      <c r="N69" s="67"/>
      <c r="O69" s="67"/>
      <c r="P69" s="67"/>
      <c r="Q69" s="67"/>
      <c r="R69" s="67"/>
      <c r="S69" s="67"/>
      <c r="T69" s="67"/>
      <c r="U69" s="67"/>
      <c r="V69" s="67"/>
      <c r="W69" s="67"/>
      <c r="X69" s="67"/>
      <c r="Y69" s="67"/>
      <c r="Z69" s="63">
        <f t="shared" si="7"/>
        <v>0</v>
      </c>
      <c r="AA69" s="67">
        <f>AA32+AA68</f>
        <v>0</v>
      </c>
      <c r="AB69" s="67">
        <f>AB32+AB68</f>
        <v>0</v>
      </c>
      <c r="AC69" s="68">
        <f>AC32+AC68</f>
        <v>0</v>
      </c>
    </row>
    <row r="70" spans="1:29" ht="15" customHeight="1">
      <c r="A70" s="129"/>
      <c r="B70" s="54" t="s">
        <v>1</v>
      </c>
      <c r="C70" s="69"/>
      <c r="D70" s="59"/>
      <c r="E70" s="59"/>
      <c r="F70" s="59"/>
      <c r="G70" s="59"/>
      <c r="H70" s="59"/>
      <c r="I70" s="59"/>
      <c r="J70" s="59"/>
      <c r="K70" s="59"/>
      <c r="L70" s="59"/>
      <c r="M70" s="59"/>
      <c r="N70" s="59"/>
      <c r="O70" s="59"/>
      <c r="P70" s="59"/>
      <c r="Q70" s="59"/>
      <c r="R70" s="59"/>
      <c r="S70" s="59"/>
      <c r="T70" s="59"/>
      <c r="U70" s="59"/>
      <c r="V70" s="59"/>
      <c r="W70" s="59"/>
      <c r="X70" s="59"/>
      <c r="Y70" s="59"/>
      <c r="Z70" s="59">
        <f t="shared" si="7"/>
        <v>0</v>
      </c>
      <c r="AA70" s="60">
        <f>SUMIF('调整分录-上期'!$D:$D,$A70,'调整分录-上期'!F:F)</f>
        <v>0</v>
      </c>
      <c r="AB70" s="60">
        <f>SUMIF('调整分录-上期'!$D:$D,$A70,'调整分录-上期'!G:G)</f>
        <v>0</v>
      </c>
      <c r="AC70" s="61"/>
    </row>
    <row r="71" spans="1:29" ht="15" customHeight="1">
      <c r="A71" s="129" t="s">
        <v>154</v>
      </c>
      <c r="B71" s="54" t="s">
        <v>3</v>
      </c>
      <c r="C71" s="58"/>
      <c r="D71" s="59"/>
      <c r="E71" s="59"/>
      <c r="F71" s="59"/>
      <c r="G71" s="59"/>
      <c r="H71" s="59"/>
      <c r="I71" s="59"/>
      <c r="J71" s="59"/>
      <c r="K71" s="59"/>
      <c r="L71" s="59"/>
      <c r="M71" s="59"/>
      <c r="N71" s="59"/>
      <c r="O71" s="59"/>
      <c r="P71" s="59"/>
      <c r="Q71" s="59"/>
      <c r="R71" s="59"/>
      <c r="S71" s="59"/>
      <c r="T71" s="59"/>
      <c r="U71" s="59"/>
      <c r="V71" s="59"/>
      <c r="W71" s="59"/>
      <c r="X71" s="59"/>
      <c r="Y71" s="59"/>
      <c r="Z71" s="59">
        <f t="shared" si="7"/>
        <v>0</v>
      </c>
      <c r="AA71" s="60">
        <f>SUMIF('调整分录-上期'!$D:$D,$A71,'调整分录-上期'!F:F)</f>
        <v>0</v>
      </c>
      <c r="AB71" s="60">
        <f>SUMIF('调整分录-上期'!$D:$D,$A71,'调整分录-上期'!G:G)</f>
        <v>0</v>
      </c>
      <c r="AC71" s="61">
        <f t="shared" ref="AC71:AC120" si="18">Z71+AB71-AA71</f>
        <v>0</v>
      </c>
    </row>
    <row r="72" spans="1:29" ht="15" customHeight="1">
      <c r="A72" s="129" t="s">
        <v>469</v>
      </c>
      <c r="B72" s="54" t="s">
        <v>454</v>
      </c>
      <c r="C72" s="58"/>
      <c r="D72" s="59"/>
      <c r="E72" s="59"/>
      <c r="F72" s="59"/>
      <c r="G72" s="59"/>
      <c r="H72" s="59"/>
      <c r="I72" s="59"/>
      <c r="J72" s="59"/>
      <c r="K72" s="59"/>
      <c r="L72" s="59"/>
      <c r="M72" s="59"/>
      <c r="N72" s="59"/>
      <c r="O72" s="59"/>
      <c r="P72" s="59"/>
      <c r="Q72" s="59"/>
      <c r="R72" s="59"/>
      <c r="S72" s="59"/>
      <c r="T72" s="59"/>
      <c r="U72" s="59"/>
      <c r="V72" s="59"/>
      <c r="W72" s="59"/>
      <c r="X72" s="59"/>
      <c r="Y72" s="59"/>
      <c r="Z72" s="59">
        <f t="shared" si="7"/>
        <v>0</v>
      </c>
      <c r="AA72" s="60">
        <f>SUMIF('调整分录-上期'!$D:$D,$A72,'调整分录-上期'!F:F)</f>
        <v>0</v>
      </c>
      <c r="AB72" s="60">
        <f>SUMIF('调整分录-上期'!$D:$D,$A72,'调整分录-上期'!G:G)</f>
        <v>0</v>
      </c>
      <c r="AC72" s="61">
        <f t="shared" si="18"/>
        <v>0</v>
      </c>
    </row>
    <row r="73" spans="1:29" ht="15" customHeight="1">
      <c r="A73" s="129" t="s">
        <v>471</v>
      </c>
      <c r="B73" s="54" t="s">
        <v>456</v>
      </c>
      <c r="C73" s="58"/>
      <c r="D73" s="59"/>
      <c r="E73" s="59"/>
      <c r="F73" s="59"/>
      <c r="G73" s="59"/>
      <c r="H73" s="59"/>
      <c r="I73" s="59"/>
      <c r="J73" s="59"/>
      <c r="K73" s="59"/>
      <c r="L73" s="59"/>
      <c r="M73" s="59"/>
      <c r="N73" s="59"/>
      <c r="O73" s="59"/>
      <c r="P73" s="59"/>
      <c r="Q73" s="59"/>
      <c r="R73" s="59"/>
      <c r="S73" s="59"/>
      <c r="T73" s="59"/>
      <c r="U73" s="59"/>
      <c r="V73" s="59"/>
      <c r="W73" s="59"/>
      <c r="X73" s="59"/>
      <c r="Y73" s="59"/>
      <c r="Z73" s="59">
        <f t="shared" si="7"/>
        <v>0</v>
      </c>
      <c r="AA73" s="60">
        <f>SUMIF('调整分录-上期'!$D:$D,$A73,'调整分录-上期'!F:F)</f>
        <v>0</v>
      </c>
      <c r="AB73" s="60">
        <f>SUMIF('调整分录-上期'!$D:$D,$A73,'调整分录-上期'!G:G)</f>
        <v>0</v>
      </c>
      <c r="AC73" s="61">
        <f t="shared" si="18"/>
        <v>0</v>
      </c>
    </row>
    <row r="74" spans="1:29" ht="15" customHeight="1">
      <c r="A74" s="129" t="s">
        <v>834</v>
      </c>
      <c r="B74" s="54" t="s">
        <v>815</v>
      </c>
      <c r="C74" s="58"/>
      <c r="D74" s="59"/>
      <c r="E74" s="59"/>
      <c r="F74" s="59"/>
      <c r="G74" s="59"/>
      <c r="H74" s="59"/>
      <c r="I74" s="59"/>
      <c r="J74" s="59"/>
      <c r="K74" s="59"/>
      <c r="L74" s="59"/>
      <c r="M74" s="59"/>
      <c r="N74" s="59"/>
      <c r="O74" s="59"/>
      <c r="P74" s="59"/>
      <c r="Q74" s="59"/>
      <c r="R74" s="59"/>
      <c r="S74" s="59"/>
      <c r="T74" s="59"/>
      <c r="U74" s="59"/>
      <c r="V74" s="59"/>
      <c r="W74" s="59"/>
      <c r="X74" s="59"/>
      <c r="Y74" s="59"/>
      <c r="Z74" s="59">
        <f t="shared" si="7"/>
        <v>0</v>
      </c>
      <c r="AA74" s="60">
        <f>SUMIF('调整分录-上期'!$D:$D,$A74,'调整分录-上期'!F:F)</f>
        <v>0</v>
      </c>
      <c r="AB74" s="60">
        <f>SUMIF('调整分录-上期'!$D:$D,$A74,'调整分录-上期'!G:G)</f>
        <v>0</v>
      </c>
      <c r="AC74" s="61">
        <f t="shared" si="18"/>
        <v>0</v>
      </c>
    </row>
    <row r="75" spans="1:29" ht="15" customHeight="1">
      <c r="A75" s="129" t="s">
        <v>472</v>
      </c>
      <c r="B75" s="54" t="s">
        <v>457</v>
      </c>
      <c r="C75" s="58"/>
      <c r="D75" s="59"/>
      <c r="E75" s="59"/>
      <c r="F75" s="59"/>
      <c r="G75" s="59"/>
      <c r="H75" s="59"/>
      <c r="I75" s="59"/>
      <c r="J75" s="59"/>
      <c r="K75" s="59"/>
      <c r="L75" s="59"/>
      <c r="M75" s="59"/>
      <c r="N75" s="59"/>
      <c r="O75" s="59"/>
      <c r="P75" s="59"/>
      <c r="Q75" s="59"/>
      <c r="R75" s="59"/>
      <c r="S75" s="59"/>
      <c r="T75" s="59"/>
      <c r="U75" s="59"/>
      <c r="V75" s="59"/>
      <c r="W75" s="59"/>
      <c r="X75" s="59"/>
      <c r="Y75" s="59"/>
      <c r="Z75" s="59">
        <f t="shared" ref="Z75:Z108" si="19">SUM(D75:Y75)</f>
        <v>0</v>
      </c>
      <c r="AA75" s="60">
        <f>SUMIF('调整分录-上期'!$D:$D,$A75,'调整分录-上期'!F:F)</f>
        <v>0</v>
      </c>
      <c r="AB75" s="60">
        <f>SUMIF('调整分录-上期'!$D:$D,$A75,'调整分录-上期'!G:G)</f>
        <v>0</v>
      </c>
      <c r="AC75" s="61">
        <f t="shared" si="18"/>
        <v>0</v>
      </c>
    </row>
    <row r="76" spans="1:29" ht="15" customHeight="1">
      <c r="A76" s="129" t="s">
        <v>797</v>
      </c>
      <c r="B76" s="54" t="s">
        <v>510</v>
      </c>
      <c r="C76" s="58"/>
      <c r="D76" s="59"/>
      <c r="E76" s="59"/>
      <c r="F76" s="59"/>
      <c r="G76" s="59"/>
      <c r="H76" s="59"/>
      <c r="I76" s="59"/>
      <c r="J76" s="59"/>
      <c r="K76" s="59"/>
      <c r="L76" s="59"/>
      <c r="M76" s="59"/>
      <c r="N76" s="59"/>
      <c r="O76" s="59"/>
      <c r="P76" s="59"/>
      <c r="Q76" s="59"/>
      <c r="R76" s="59"/>
      <c r="S76" s="59"/>
      <c r="T76" s="59"/>
      <c r="U76" s="59"/>
      <c r="V76" s="59"/>
      <c r="W76" s="59"/>
      <c r="X76" s="59"/>
      <c r="Y76" s="59"/>
      <c r="Z76" s="59">
        <f t="shared" si="19"/>
        <v>0</v>
      </c>
      <c r="AA76" s="60">
        <f>SUMIF('调整分录-上期'!$D:$D,$A76,'调整分录-上期'!F:F)</f>
        <v>0</v>
      </c>
      <c r="AB76" s="60">
        <f>SUMIF('调整分录-上期'!$D:$D,$A76,'调整分录-上期'!G:G)</f>
        <v>0</v>
      </c>
      <c r="AC76" s="61">
        <f t="shared" si="18"/>
        <v>0</v>
      </c>
    </row>
    <row r="77" spans="1:29" ht="15" customHeight="1">
      <c r="A77" s="129" t="s">
        <v>798</v>
      </c>
      <c r="B77" s="54" t="s">
        <v>511</v>
      </c>
      <c r="C77" s="58"/>
      <c r="D77" s="59"/>
      <c r="E77" s="59"/>
      <c r="F77" s="59"/>
      <c r="G77" s="59"/>
      <c r="H77" s="59"/>
      <c r="I77" s="59"/>
      <c r="J77" s="59"/>
      <c r="K77" s="59"/>
      <c r="L77" s="59"/>
      <c r="M77" s="59"/>
      <c r="N77" s="59"/>
      <c r="O77" s="59"/>
      <c r="P77" s="59"/>
      <c r="Q77" s="59"/>
      <c r="R77" s="59"/>
      <c r="S77" s="59"/>
      <c r="T77" s="59"/>
      <c r="U77" s="59"/>
      <c r="V77" s="59"/>
      <c r="W77" s="59"/>
      <c r="X77" s="59"/>
      <c r="Y77" s="59"/>
      <c r="Z77" s="59">
        <f t="shared" si="19"/>
        <v>0</v>
      </c>
      <c r="AA77" s="60">
        <f>SUMIF('调整分录-上期'!$D:$D,$A77,'调整分录-上期'!F:F)</f>
        <v>0</v>
      </c>
      <c r="AB77" s="60">
        <f>SUMIF('调整分录-上期'!$D:$D,$A77,'调整分录-上期'!G:G)</f>
        <v>0</v>
      </c>
      <c r="AC77" s="61">
        <f t="shared" si="18"/>
        <v>0</v>
      </c>
    </row>
    <row r="78" spans="1:29" ht="15" customHeight="1">
      <c r="A78" s="129" t="s">
        <v>155</v>
      </c>
      <c r="B78" s="54" t="s">
        <v>4</v>
      </c>
      <c r="C78" s="58"/>
      <c r="D78" s="59"/>
      <c r="E78" s="59"/>
      <c r="F78" s="59"/>
      <c r="G78" s="59"/>
      <c r="H78" s="59"/>
      <c r="I78" s="59"/>
      <c r="J78" s="59"/>
      <c r="K78" s="59"/>
      <c r="L78" s="59"/>
      <c r="M78" s="59"/>
      <c r="N78" s="59"/>
      <c r="O78" s="59"/>
      <c r="P78" s="59"/>
      <c r="Q78" s="59"/>
      <c r="R78" s="59"/>
      <c r="S78" s="59"/>
      <c r="T78" s="59"/>
      <c r="U78" s="59"/>
      <c r="V78" s="59"/>
      <c r="W78" s="59"/>
      <c r="X78" s="59"/>
      <c r="Y78" s="59"/>
      <c r="Z78" s="59">
        <f>SUM(D78:Y78)</f>
        <v>0</v>
      </c>
      <c r="AA78" s="60">
        <f>SUMIF('调整分录-上期'!$D:$D,$A78,'调整分录-上期'!F:F)</f>
        <v>0</v>
      </c>
      <c r="AB78" s="60">
        <f>SUMIF('调整分录-上期'!$D:$D,$A78,'调整分录-上期'!G:G)</f>
        <v>0</v>
      </c>
      <c r="AC78" s="61">
        <f t="shared" si="18"/>
        <v>0</v>
      </c>
    </row>
    <row r="79" spans="1:29" ht="15" customHeight="1">
      <c r="A79" s="129" t="s">
        <v>835</v>
      </c>
      <c r="B79" s="54" t="s">
        <v>816</v>
      </c>
      <c r="C79" s="58"/>
      <c r="D79" s="59"/>
      <c r="E79" s="59"/>
      <c r="F79" s="59"/>
      <c r="G79" s="59"/>
      <c r="H79" s="59"/>
      <c r="I79" s="59"/>
      <c r="J79" s="59"/>
      <c r="K79" s="59"/>
      <c r="L79" s="59"/>
      <c r="M79" s="59"/>
      <c r="N79" s="59"/>
      <c r="O79" s="59"/>
      <c r="P79" s="59"/>
      <c r="Q79" s="59"/>
      <c r="R79" s="59"/>
      <c r="S79" s="59"/>
      <c r="T79" s="59"/>
      <c r="U79" s="59"/>
      <c r="V79" s="59"/>
      <c r="W79" s="59"/>
      <c r="X79" s="59"/>
      <c r="Y79" s="59"/>
      <c r="Z79" s="59">
        <f t="shared" ref="Z79" si="20">SUM(D79:Y79)</f>
        <v>0</v>
      </c>
      <c r="AA79" s="60">
        <f>SUMIF('调整分录-上期'!$D:$D,$A79,'调整分录-上期'!F:F)</f>
        <v>0</v>
      </c>
      <c r="AB79" s="60">
        <f>SUMIF('调整分录-上期'!$D:$D,$A79,'调整分录-上期'!G:G)</f>
        <v>0</v>
      </c>
      <c r="AC79" s="61">
        <f t="shared" si="18"/>
        <v>0</v>
      </c>
    </row>
    <row r="80" spans="1:29" ht="15" customHeight="1">
      <c r="A80" s="129" t="s">
        <v>473</v>
      </c>
      <c r="B80" s="54" t="s">
        <v>458</v>
      </c>
      <c r="C80" s="58"/>
      <c r="D80" s="59"/>
      <c r="E80" s="59"/>
      <c r="F80" s="59"/>
      <c r="G80" s="59"/>
      <c r="H80" s="59"/>
      <c r="I80" s="59"/>
      <c r="J80" s="59"/>
      <c r="K80" s="59"/>
      <c r="L80" s="59"/>
      <c r="M80" s="59"/>
      <c r="N80" s="59"/>
      <c r="O80" s="59"/>
      <c r="P80" s="59"/>
      <c r="Q80" s="59"/>
      <c r="R80" s="59"/>
      <c r="S80" s="59"/>
      <c r="T80" s="59"/>
      <c r="U80" s="59"/>
      <c r="V80" s="59"/>
      <c r="W80" s="59"/>
      <c r="X80" s="59"/>
      <c r="Y80" s="59"/>
      <c r="Z80" s="59">
        <f>SUM(D80:Y80)</f>
        <v>0</v>
      </c>
      <c r="AA80" s="60">
        <f>SUMIF('调整分录-上期'!$D:$D,$A80,'调整分录-上期'!F:F)</f>
        <v>0</v>
      </c>
      <c r="AB80" s="60">
        <f>SUMIF('调整分录-上期'!$D:$D,$A80,'调整分录-上期'!G:G)</f>
        <v>0</v>
      </c>
      <c r="AC80" s="61">
        <f t="shared" si="18"/>
        <v>0</v>
      </c>
    </row>
    <row r="81" spans="1:29" ht="15" customHeight="1">
      <c r="A81" s="129" t="s">
        <v>470</v>
      </c>
      <c r="B81" s="54" t="s">
        <v>455</v>
      </c>
      <c r="C81" s="58"/>
      <c r="D81" s="59"/>
      <c r="E81" s="59"/>
      <c r="F81" s="59"/>
      <c r="G81" s="59"/>
      <c r="H81" s="59"/>
      <c r="I81" s="59"/>
      <c r="J81" s="59"/>
      <c r="K81" s="59"/>
      <c r="L81" s="59"/>
      <c r="M81" s="59"/>
      <c r="N81" s="59"/>
      <c r="O81" s="59"/>
      <c r="P81" s="59"/>
      <c r="Q81" s="59"/>
      <c r="R81" s="59"/>
      <c r="S81" s="59"/>
      <c r="T81" s="59"/>
      <c r="U81" s="59"/>
      <c r="V81" s="59"/>
      <c r="W81" s="59"/>
      <c r="X81" s="59"/>
      <c r="Y81" s="59"/>
      <c r="Z81" s="59">
        <f>SUM(D81:Y81)</f>
        <v>0</v>
      </c>
      <c r="AA81" s="60">
        <f>SUMIF('调整分录-上期'!$D:$D,$A81,'调整分录-上期'!F:F)</f>
        <v>0</v>
      </c>
      <c r="AB81" s="60">
        <f>SUMIF('调整分录-上期'!$D:$D,$A81,'调整分录-上期'!G:G)</f>
        <v>0</v>
      </c>
      <c r="AC81" s="61">
        <f>Z81+AB81-AA81</f>
        <v>0</v>
      </c>
    </row>
    <row r="82" spans="1:29" ht="15" customHeight="1">
      <c r="A82" s="129" t="s">
        <v>477</v>
      </c>
      <c r="B82" s="54" t="s">
        <v>460</v>
      </c>
      <c r="C82" s="58"/>
      <c r="D82" s="59"/>
      <c r="E82" s="59"/>
      <c r="F82" s="59"/>
      <c r="G82" s="59"/>
      <c r="H82" s="59"/>
      <c r="I82" s="59"/>
      <c r="J82" s="59"/>
      <c r="K82" s="59"/>
      <c r="L82" s="59"/>
      <c r="M82" s="59"/>
      <c r="N82" s="59"/>
      <c r="O82" s="59"/>
      <c r="P82" s="59"/>
      <c r="Q82" s="59"/>
      <c r="R82" s="59"/>
      <c r="S82" s="59"/>
      <c r="T82" s="59"/>
      <c r="U82" s="59"/>
      <c r="V82" s="59"/>
      <c r="W82" s="59"/>
      <c r="X82" s="59"/>
      <c r="Y82" s="59"/>
      <c r="Z82" s="59">
        <f t="shared" si="19"/>
        <v>0</v>
      </c>
      <c r="AA82" s="60">
        <f>SUMIF('调整分录-上期'!$D:$D,$A82,'调整分录-上期'!F:F)</f>
        <v>0</v>
      </c>
      <c r="AB82" s="60">
        <f>SUMIF('调整分录-上期'!$D:$D,$A82,'调整分录-上期'!G:G)</f>
        <v>0</v>
      </c>
      <c r="AC82" s="61">
        <f t="shared" si="18"/>
        <v>0</v>
      </c>
    </row>
    <row r="83" spans="1:29" ht="15" customHeight="1">
      <c r="A83" s="129" t="s">
        <v>478</v>
      </c>
      <c r="B83" s="54" t="s">
        <v>461</v>
      </c>
      <c r="C83" s="58"/>
      <c r="D83" s="59"/>
      <c r="E83" s="59"/>
      <c r="F83" s="59"/>
      <c r="G83" s="59"/>
      <c r="H83" s="59"/>
      <c r="I83" s="59"/>
      <c r="J83" s="59"/>
      <c r="K83" s="59"/>
      <c r="L83" s="59"/>
      <c r="M83" s="59"/>
      <c r="N83" s="59"/>
      <c r="O83" s="59"/>
      <c r="P83" s="59"/>
      <c r="Q83" s="59"/>
      <c r="R83" s="59"/>
      <c r="S83" s="59"/>
      <c r="T83" s="59"/>
      <c r="U83" s="59"/>
      <c r="V83" s="59"/>
      <c r="W83" s="59"/>
      <c r="X83" s="59"/>
      <c r="Y83" s="59"/>
      <c r="Z83" s="59">
        <f>SUM(D83:Y83)</f>
        <v>0</v>
      </c>
      <c r="AA83" s="60">
        <f>SUMIF('调整分录-上期'!$D:$D,$A83,'调整分录-上期'!F:F)</f>
        <v>0</v>
      </c>
      <c r="AB83" s="60">
        <f>SUMIF('调整分录-上期'!$D:$D,$A83,'调整分录-上期'!G:G)</f>
        <v>0</v>
      </c>
      <c r="AC83" s="61">
        <f t="shared" si="18"/>
        <v>0</v>
      </c>
    </row>
    <row r="84" spans="1:29" ht="15" customHeight="1">
      <c r="A84" s="129" t="s">
        <v>156</v>
      </c>
      <c r="B84" s="54" t="s">
        <v>6</v>
      </c>
      <c r="C84" s="58"/>
      <c r="D84" s="59"/>
      <c r="E84" s="59"/>
      <c r="F84" s="59"/>
      <c r="G84" s="59"/>
      <c r="H84" s="59"/>
      <c r="I84" s="59"/>
      <c r="J84" s="59"/>
      <c r="K84" s="59"/>
      <c r="L84" s="59"/>
      <c r="M84" s="59"/>
      <c r="N84" s="59"/>
      <c r="O84" s="59"/>
      <c r="P84" s="59"/>
      <c r="Q84" s="59"/>
      <c r="R84" s="59"/>
      <c r="S84" s="59"/>
      <c r="T84" s="59"/>
      <c r="U84" s="59"/>
      <c r="V84" s="59"/>
      <c r="W84" s="59"/>
      <c r="X84" s="59"/>
      <c r="Y84" s="59"/>
      <c r="Z84" s="59">
        <f t="shared" si="19"/>
        <v>0</v>
      </c>
      <c r="AA84" s="60">
        <f>SUMIF('调整分录-上期'!$D:$D,$A84,'调整分录-上期'!F:F)</f>
        <v>0</v>
      </c>
      <c r="AB84" s="60">
        <f>SUMIF('调整分录-上期'!$D:$D,$A84,'调整分录-上期'!G:G)</f>
        <v>0</v>
      </c>
      <c r="AC84" s="61">
        <f t="shared" si="18"/>
        <v>0</v>
      </c>
    </row>
    <row r="85" spans="1:29" ht="15" customHeight="1">
      <c r="A85" s="129" t="s">
        <v>157</v>
      </c>
      <c r="B85" s="54" t="s">
        <v>8</v>
      </c>
      <c r="C85" s="58"/>
      <c r="D85" s="59"/>
      <c r="E85" s="59"/>
      <c r="F85" s="59"/>
      <c r="G85" s="59"/>
      <c r="H85" s="59"/>
      <c r="I85" s="59"/>
      <c r="J85" s="59"/>
      <c r="K85" s="59"/>
      <c r="L85" s="59"/>
      <c r="M85" s="59"/>
      <c r="N85" s="59"/>
      <c r="O85" s="59"/>
      <c r="P85" s="59"/>
      <c r="Q85" s="59"/>
      <c r="R85" s="59"/>
      <c r="S85" s="59"/>
      <c r="T85" s="59"/>
      <c r="U85" s="59"/>
      <c r="V85" s="59"/>
      <c r="W85" s="59"/>
      <c r="X85" s="59"/>
      <c r="Y85" s="59"/>
      <c r="Z85" s="59">
        <f t="shared" si="19"/>
        <v>0</v>
      </c>
      <c r="AA85" s="60">
        <f>SUMIF('调整分录-上期'!$D:$D,$A85,'调整分录-上期'!F:F)</f>
        <v>0</v>
      </c>
      <c r="AB85" s="60">
        <f>SUMIF('调整分录-上期'!$D:$D,$A85,'调整分录-上期'!G:G)</f>
        <v>0</v>
      </c>
      <c r="AC85" s="61">
        <f t="shared" si="18"/>
        <v>0</v>
      </c>
    </row>
    <row r="86" spans="1:29" ht="15" customHeight="1">
      <c r="A86" s="129" t="s">
        <v>158</v>
      </c>
      <c r="B86" s="54" t="s">
        <v>10</v>
      </c>
      <c r="C86" s="58"/>
      <c r="D86" s="59"/>
      <c r="E86" s="59"/>
      <c r="F86" s="59"/>
      <c r="G86" s="59"/>
      <c r="H86" s="59"/>
      <c r="I86" s="59"/>
      <c r="J86" s="59"/>
      <c r="K86" s="59"/>
      <c r="L86" s="59"/>
      <c r="M86" s="59"/>
      <c r="N86" s="59"/>
      <c r="O86" s="59"/>
      <c r="P86" s="59"/>
      <c r="Q86" s="59"/>
      <c r="R86" s="59"/>
      <c r="S86" s="59"/>
      <c r="T86" s="59"/>
      <c r="U86" s="59"/>
      <c r="V86" s="59"/>
      <c r="W86" s="59"/>
      <c r="X86" s="59"/>
      <c r="Y86" s="59"/>
      <c r="Z86" s="59">
        <f t="shared" si="19"/>
        <v>0</v>
      </c>
      <c r="AA86" s="60">
        <f>SUMIF('调整分录-上期'!$D:$D,$A86,'调整分录-上期'!F:F)</f>
        <v>0</v>
      </c>
      <c r="AB86" s="60">
        <f>SUMIF('调整分录-上期'!$D:$D,$A86,'调整分录-上期'!G:G)</f>
        <v>0</v>
      </c>
      <c r="AC86" s="61">
        <f t="shared" si="18"/>
        <v>0</v>
      </c>
    </row>
    <row r="87" spans="1:29" ht="15" customHeight="1">
      <c r="A87" s="129" t="s">
        <v>474</v>
      </c>
      <c r="B87" s="54" t="s">
        <v>817</v>
      </c>
      <c r="C87" s="58"/>
      <c r="D87" s="59"/>
      <c r="E87" s="59"/>
      <c r="F87" s="59"/>
      <c r="G87" s="59"/>
      <c r="H87" s="59"/>
      <c r="I87" s="59"/>
      <c r="J87" s="59"/>
      <c r="K87" s="59"/>
      <c r="L87" s="59"/>
      <c r="M87" s="59"/>
      <c r="N87" s="59"/>
      <c r="O87" s="59"/>
      <c r="P87" s="59"/>
      <c r="Q87" s="59"/>
      <c r="R87" s="59"/>
      <c r="S87" s="59"/>
      <c r="T87" s="59"/>
      <c r="U87" s="59"/>
      <c r="V87" s="59"/>
      <c r="W87" s="59"/>
      <c r="X87" s="59"/>
      <c r="Y87" s="59"/>
      <c r="Z87" s="59">
        <f t="shared" ref="Z87" si="21">SUM(D87:Y87)</f>
        <v>0</v>
      </c>
      <c r="AA87" s="60">
        <f>SUMIF('调整分录-上期'!$D:$D,$A87,'调整分录-上期'!F:F)</f>
        <v>0</v>
      </c>
      <c r="AB87" s="60">
        <f>SUMIF('调整分录-上期'!$D:$D,$A87,'调整分录-上期'!G:G)</f>
        <v>0</v>
      </c>
      <c r="AC87" s="61">
        <f t="shared" si="18"/>
        <v>0</v>
      </c>
    </row>
    <row r="88" spans="1:29" ht="15" customHeight="1">
      <c r="A88" s="129" t="s">
        <v>475</v>
      </c>
      <c r="B88" s="54" t="s">
        <v>459</v>
      </c>
      <c r="C88" s="58"/>
      <c r="D88" s="59"/>
      <c r="E88" s="59"/>
      <c r="F88" s="59"/>
      <c r="G88" s="59"/>
      <c r="H88" s="59"/>
      <c r="I88" s="59"/>
      <c r="J88" s="59"/>
      <c r="K88" s="59"/>
      <c r="L88" s="59"/>
      <c r="M88" s="59"/>
      <c r="N88" s="59"/>
      <c r="O88" s="59"/>
      <c r="P88" s="59"/>
      <c r="Q88" s="59"/>
      <c r="R88" s="59"/>
      <c r="S88" s="59"/>
      <c r="T88" s="59"/>
      <c r="U88" s="59"/>
      <c r="V88" s="59"/>
      <c r="W88" s="59"/>
      <c r="X88" s="59"/>
      <c r="Y88" s="59"/>
      <c r="Z88" s="59">
        <f t="shared" si="19"/>
        <v>0</v>
      </c>
      <c r="AA88" s="60">
        <f>SUMIF('调整分录-上期'!$D:$D,$A88,'调整分录-上期'!F:F)</f>
        <v>0</v>
      </c>
      <c r="AB88" s="60">
        <f>SUMIF('调整分录-上期'!$D:$D,$A88,'调整分录-上期'!G:G)</f>
        <v>0</v>
      </c>
      <c r="AC88" s="61">
        <f t="shared" si="18"/>
        <v>0</v>
      </c>
    </row>
    <row r="89" spans="1:29" ht="15" customHeight="1">
      <c r="A89" s="129" t="s">
        <v>479</v>
      </c>
      <c r="B89" s="54" t="s">
        <v>462</v>
      </c>
      <c r="C89" s="58"/>
      <c r="D89" s="59"/>
      <c r="E89" s="59"/>
      <c r="F89" s="59"/>
      <c r="G89" s="59"/>
      <c r="H89" s="59"/>
      <c r="I89" s="59"/>
      <c r="J89" s="59"/>
      <c r="K89" s="59"/>
      <c r="L89" s="59"/>
      <c r="M89" s="59"/>
      <c r="N89" s="59"/>
      <c r="O89" s="59"/>
      <c r="P89" s="59"/>
      <c r="Q89" s="59"/>
      <c r="R89" s="59"/>
      <c r="S89" s="59"/>
      <c r="T89" s="59"/>
      <c r="U89" s="59"/>
      <c r="V89" s="59"/>
      <c r="W89" s="59"/>
      <c r="X89" s="59"/>
      <c r="Y89" s="59"/>
      <c r="Z89" s="59">
        <f t="shared" si="19"/>
        <v>0</v>
      </c>
      <c r="AA89" s="60">
        <f>SUMIF('调整分录-上期'!$D:$D,$A89,'调整分录-上期'!F:F)</f>
        <v>0</v>
      </c>
      <c r="AB89" s="60">
        <f>SUMIF('调整分录-上期'!$D:$D,$A89,'调整分录-上期'!G:G)</f>
        <v>0</v>
      </c>
      <c r="AC89" s="61">
        <f t="shared" si="18"/>
        <v>0</v>
      </c>
    </row>
    <row r="90" spans="1:29" ht="15" customHeight="1">
      <c r="A90" s="129" t="s">
        <v>159</v>
      </c>
      <c r="B90" s="54" t="s">
        <v>15</v>
      </c>
      <c r="C90" s="58"/>
      <c r="D90" s="59"/>
      <c r="E90" s="59"/>
      <c r="F90" s="59"/>
      <c r="G90" s="59"/>
      <c r="H90" s="59"/>
      <c r="I90" s="59"/>
      <c r="J90" s="59"/>
      <c r="K90" s="59"/>
      <c r="L90" s="59"/>
      <c r="M90" s="59"/>
      <c r="N90" s="59"/>
      <c r="O90" s="59"/>
      <c r="P90" s="59"/>
      <c r="Q90" s="59"/>
      <c r="R90" s="59"/>
      <c r="S90" s="59"/>
      <c r="T90" s="59"/>
      <c r="U90" s="59"/>
      <c r="V90" s="59"/>
      <c r="W90" s="59"/>
      <c r="X90" s="59"/>
      <c r="Y90" s="59"/>
      <c r="Z90" s="59">
        <f t="shared" si="19"/>
        <v>0</v>
      </c>
      <c r="AA90" s="60">
        <f>SUMIF('调整分录-上期'!$D:$D,$A90,'调整分录-上期'!F:F)</f>
        <v>0</v>
      </c>
      <c r="AB90" s="60">
        <f>SUMIF('调整分录-上期'!$D:$D,$A90,'调整分录-上期'!G:G)</f>
        <v>0</v>
      </c>
      <c r="AC90" s="61">
        <f t="shared" si="18"/>
        <v>0</v>
      </c>
    </row>
    <row r="91" spans="1:29" ht="15" customHeight="1">
      <c r="A91" s="129" t="s">
        <v>160</v>
      </c>
      <c r="B91" s="54" t="s">
        <v>17</v>
      </c>
      <c r="C91" s="58"/>
      <c r="D91" s="59"/>
      <c r="E91" s="59"/>
      <c r="F91" s="59"/>
      <c r="G91" s="59"/>
      <c r="H91" s="59"/>
      <c r="I91" s="59"/>
      <c r="J91" s="59"/>
      <c r="K91" s="59"/>
      <c r="L91" s="59"/>
      <c r="M91" s="59"/>
      <c r="N91" s="59"/>
      <c r="O91" s="59"/>
      <c r="P91" s="59"/>
      <c r="Q91" s="59"/>
      <c r="R91" s="59"/>
      <c r="S91" s="59"/>
      <c r="T91" s="59"/>
      <c r="U91" s="59"/>
      <c r="V91" s="59"/>
      <c r="W91" s="59"/>
      <c r="X91" s="59"/>
      <c r="Y91" s="59"/>
      <c r="Z91" s="59">
        <f t="shared" si="19"/>
        <v>0</v>
      </c>
      <c r="AA91" s="60">
        <f>SUMIF('调整分录-上期'!$D:$D,$A91,'调整分录-上期'!F:F)</f>
        <v>0</v>
      </c>
      <c r="AB91" s="60">
        <f>SUMIF('调整分录-上期'!$D:$D,$A91,'调整分录-上期'!G:G)</f>
        <v>0</v>
      </c>
      <c r="AC91" s="61">
        <f t="shared" si="18"/>
        <v>0</v>
      </c>
    </row>
    <row r="92" spans="1:29" ht="15" customHeight="1">
      <c r="B92" s="62" t="s">
        <v>20</v>
      </c>
      <c r="C92" s="66"/>
      <c r="D92" s="67">
        <f>SUM(D71:D91)</f>
        <v>0</v>
      </c>
      <c r="E92" s="67"/>
      <c r="F92" s="67"/>
      <c r="G92" s="67">
        <f>SUM(G71:G91)</f>
        <v>0</v>
      </c>
      <c r="H92" s="67">
        <f>SUM(H71:H91)</f>
        <v>0</v>
      </c>
      <c r="I92" s="67">
        <f>SUM(I71:I91)</f>
        <v>0</v>
      </c>
      <c r="J92" s="67">
        <f>SUM(J71:J91)</f>
        <v>0</v>
      </c>
      <c r="K92" s="67">
        <f>SUM(K71:K91)</f>
        <v>0</v>
      </c>
      <c r="L92" s="67"/>
      <c r="M92" s="67"/>
      <c r="N92" s="67"/>
      <c r="O92" s="67"/>
      <c r="P92" s="67"/>
      <c r="Q92" s="67"/>
      <c r="R92" s="67"/>
      <c r="S92" s="67"/>
      <c r="T92" s="67"/>
      <c r="U92" s="67"/>
      <c r="V92" s="67"/>
      <c r="W92" s="67"/>
      <c r="X92" s="67"/>
      <c r="Y92" s="67"/>
      <c r="Z92" s="63">
        <f t="shared" si="19"/>
        <v>0</v>
      </c>
      <c r="AA92" s="67">
        <f>SUM(AA71:AA91)</f>
        <v>0</v>
      </c>
      <c r="AB92" s="67">
        <f>SUM(AB71:AB91)</f>
        <v>0</v>
      </c>
      <c r="AC92" s="68">
        <f>SUM(AC71:AC91)</f>
        <v>0</v>
      </c>
    </row>
    <row r="93" spans="1:29" ht="15" customHeight="1">
      <c r="B93" s="2"/>
      <c r="C93" s="58"/>
      <c r="D93" s="59"/>
      <c r="E93" s="59"/>
      <c r="F93" s="59"/>
      <c r="G93" s="59"/>
      <c r="H93" s="59"/>
      <c r="I93" s="59"/>
      <c r="J93" s="59"/>
      <c r="K93" s="59"/>
      <c r="L93" s="59"/>
      <c r="M93" s="59"/>
      <c r="N93" s="59"/>
      <c r="O93" s="59"/>
      <c r="P93" s="59"/>
      <c r="Q93" s="59"/>
      <c r="R93" s="59"/>
      <c r="S93" s="59"/>
      <c r="T93" s="59"/>
      <c r="U93" s="59"/>
      <c r="V93" s="59"/>
      <c r="W93" s="59"/>
      <c r="X93" s="59"/>
      <c r="Y93" s="59"/>
      <c r="Z93" s="59"/>
      <c r="AA93" s="60"/>
      <c r="AB93" s="60"/>
      <c r="AC93" s="61"/>
    </row>
    <row r="94" spans="1:29" ht="15" customHeight="1">
      <c r="B94" s="54" t="s">
        <v>22</v>
      </c>
      <c r="C94" s="58"/>
      <c r="D94" s="59"/>
      <c r="E94" s="59"/>
      <c r="F94" s="59"/>
      <c r="G94" s="59"/>
      <c r="H94" s="59"/>
      <c r="I94" s="59"/>
      <c r="J94" s="59"/>
      <c r="K94" s="59"/>
      <c r="L94" s="59"/>
      <c r="M94" s="59"/>
      <c r="N94" s="59"/>
      <c r="O94" s="59"/>
      <c r="P94" s="59"/>
      <c r="Q94" s="59"/>
      <c r="R94" s="59"/>
      <c r="S94" s="59"/>
      <c r="T94" s="59"/>
      <c r="U94" s="59"/>
      <c r="V94" s="59"/>
      <c r="W94" s="59"/>
      <c r="X94" s="59"/>
      <c r="Y94" s="59"/>
      <c r="Z94" s="59"/>
      <c r="AA94" s="60"/>
      <c r="AB94" s="60"/>
      <c r="AC94" s="61"/>
    </row>
    <row r="95" spans="1:29" ht="15" customHeight="1">
      <c r="A95" s="124" t="s">
        <v>892</v>
      </c>
      <c r="B95" s="54" t="s">
        <v>891</v>
      </c>
      <c r="C95" s="58"/>
      <c r="D95" s="59"/>
      <c r="E95" s="59"/>
      <c r="F95" s="59"/>
      <c r="G95" s="59"/>
      <c r="H95" s="59"/>
      <c r="I95" s="59"/>
      <c r="J95" s="59"/>
      <c r="K95" s="59"/>
      <c r="L95" s="59"/>
      <c r="M95" s="59"/>
      <c r="N95" s="59"/>
      <c r="O95" s="59"/>
      <c r="P95" s="59"/>
      <c r="Q95" s="59"/>
      <c r="R95" s="59"/>
      <c r="S95" s="59"/>
      <c r="T95" s="59"/>
      <c r="U95" s="59"/>
      <c r="V95" s="59"/>
      <c r="W95" s="59"/>
      <c r="X95" s="59"/>
      <c r="Y95" s="59"/>
      <c r="Z95" s="59">
        <f>SUM(D95:Y95)</f>
        <v>0</v>
      </c>
      <c r="AA95" s="60">
        <f>SUMIF('调整分录-上期'!$D:$D,$A95,'调整分录-上期'!F:F)</f>
        <v>0</v>
      </c>
      <c r="AB95" s="60">
        <f>SUMIF('调整分录-上期'!$D:$D,$A95,'调整分录-上期'!G:G)</f>
        <v>0</v>
      </c>
      <c r="AC95" s="61">
        <f>Z95+AB95-AA95</f>
        <v>0</v>
      </c>
    </row>
    <row r="96" spans="1:29" ht="15" customHeight="1">
      <c r="A96" s="124" t="s">
        <v>161</v>
      </c>
      <c r="B96" s="54" t="s">
        <v>23</v>
      </c>
      <c r="C96" s="58"/>
      <c r="D96" s="59"/>
      <c r="E96" s="59"/>
      <c r="F96" s="59"/>
      <c r="G96" s="59"/>
      <c r="H96" s="59"/>
      <c r="I96" s="59"/>
      <c r="J96" s="59"/>
      <c r="K96" s="59"/>
      <c r="L96" s="59"/>
      <c r="M96" s="59"/>
      <c r="N96" s="59"/>
      <c r="O96" s="59"/>
      <c r="P96" s="59"/>
      <c r="Q96" s="59"/>
      <c r="R96" s="59"/>
      <c r="S96" s="59"/>
      <c r="T96" s="59"/>
      <c r="U96" s="59"/>
      <c r="V96" s="59"/>
      <c r="W96" s="59"/>
      <c r="X96" s="59"/>
      <c r="Y96" s="59"/>
      <c r="Z96" s="59">
        <f>SUM(D96:Y96)</f>
        <v>0</v>
      </c>
      <c r="AA96" s="60">
        <f>SUMIF('调整分录-上期'!$D:$D,$A96,'调整分录-上期'!F:F)</f>
        <v>0</v>
      </c>
      <c r="AB96" s="60">
        <f>SUMIF('调整分录-上期'!$D:$D,$A96,'调整分录-上期'!G:G)</f>
        <v>0</v>
      </c>
      <c r="AC96" s="61">
        <f>Z96+AB96-AA96</f>
        <v>0</v>
      </c>
    </row>
    <row r="97" spans="1:29" ht="15" customHeight="1">
      <c r="A97" s="124" t="s">
        <v>162</v>
      </c>
      <c r="B97" s="54" t="s">
        <v>24</v>
      </c>
      <c r="C97" s="58"/>
      <c r="D97" s="59"/>
      <c r="E97" s="59"/>
      <c r="F97" s="59"/>
      <c r="G97" s="59"/>
      <c r="H97" s="59"/>
      <c r="I97" s="59"/>
      <c r="J97" s="59"/>
      <c r="K97" s="59"/>
      <c r="L97" s="59"/>
      <c r="M97" s="59"/>
      <c r="N97" s="59"/>
      <c r="O97" s="59"/>
      <c r="P97" s="59"/>
      <c r="Q97" s="59"/>
      <c r="R97" s="59"/>
      <c r="S97" s="59"/>
      <c r="T97" s="59"/>
      <c r="U97" s="59"/>
      <c r="V97" s="59"/>
      <c r="W97" s="59"/>
      <c r="X97" s="59"/>
      <c r="Y97" s="59"/>
      <c r="Z97" s="59">
        <f t="shared" si="19"/>
        <v>0</v>
      </c>
      <c r="AA97" s="60">
        <f>SUMIF('调整分录-上期'!$D:$D,$A97,'调整分录-上期'!F:F)</f>
        <v>0</v>
      </c>
      <c r="AB97" s="60">
        <f>SUMIF('调整分录-上期'!$D:$D,$A97,'调整分录-上期'!G:G)</f>
        <v>0</v>
      </c>
      <c r="AC97" s="61">
        <f t="shared" si="18"/>
        <v>0</v>
      </c>
    </row>
    <row r="98" spans="1:29" ht="15" customHeight="1">
      <c r="B98" s="54" t="s">
        <v>25</v>
      </c>
      <c r="C98" s="58"/>
      <c r="D98" s="59"/>
      <c r="E98" s="59"/>
      <c r="F98" s="59"/>
      <c r="G98" s="59"/>
      <c r="H98" s="59"/>
      <c r="I98" s="59"/>
      <c r="J98" s="59"/>
      <c r="K98" s="59"/>
      <c r="L98" s="59"/>
      <c r="M98" s="59"/>
      <c r="N98" s="59"/>
      <c r="O98" s="59"/>
      <c r="P98" s="59"/>
      <c r="Q98" s="59"/>
      <c r="R98" s="59"/>
      <c r="S98" s="59"/>
      <c r="T98" s="59"/>
      <c r="U98" s="59"/>
      <c r="V98" s="59"/>
      <c r="W98" s="59"/>
      <c r="X98" s="59"/>
      <c r="Y98" s="59"/>
      <c r="Z98" s="59">
        <f t="shared" si="19"/>
        <v>0</v>
      </c>
      <c r="AA98" s="60">
        <f>SUMIF('调整分录-上期'!$D:$D,$A98,'调整分录-上期'!F:F)</f>
        <v>0</v>
      </c>
      <c r="AB98" s="60">
        <f>SUMIF('调整分录-上期'!$D:$D,$A98,'调整分录-上期'!G:G)</f>
        <v>0</v>
      </c>
      <c r="AC98" s="61">
        <f t="shared" si="18"/>
        <v>0</v>
      </c>
    </row>
    <row r="99" spans="1:29" ht="15" customHeight="1">
      <c r="B99" s="54" t="s">
        <v>27</v>
      </c>
      <c r="C99" s="58"/>
      <c r="D99" s="59"/>
      <c r="E99" s="59"/>
      <c r="F99" s="59"/>
      <c r="G99" s="59"/>
      <c r="H99" s="59"/>
      <c r="I99" s="59"/>
      <c r="J99" s="59"/>
      <c r="K99" s="59"/>
      <c r="L99" s="59"/>
      <c r="M99" s="59"/>
      <c r="N99" s="59"/>
      <c r="O99" s="59"/>
      <c r="P99" s="59"/>
      <c r="Q99" s="59"/>
      <c r="R99" s="59"/>
      <c r="S99" s="59"/>
      <c r="T99" s="59"/>
      <c r="U99" s="59"/>
      <c r="V99" s="59"/>
      <c r="W99" s="59"/>
      <c r="X99" s="59"/>
      <c r="Y99" s="59"/>
      <c r="Z99" s="59">
        <f t="shared" si="19"/>
        <v>0</v>
      </c>
      <c r="AA99" s="60">
        <f>SUMIF('调整分录-上期'!$D:$D,$A99,'调整分录-上期'!F:F)</f>
        <v>0</v>
      </c>
      <c r="AB99" s="60">
        <f>SUMIF('调整分录-上期'!$D:$D,$A99,'调整分录-上期'!G:G)</f>
        <v>0</v>
      </c>
      <c r="AC99" s="61">
        <f t="shared" si="18"/>
        <v>0</v>
      </c>
    </row>
    <row r="100" spans="1:29" ht="15" customHeight="1">
      <c r="A100" s="124" t="s">
        <v>836</v>
      </c>
      <c r="B100" s="54" t="s">
        <v>818</v>
      </c>
      <c r="C100" s="58"/>
      <c r="D100" s="59"/>
      <c r="E100" s="59"/>
      <c r="F100" s="59"/>
      <c r="G100" s="59"/>
      <c r="H100" s="59"/>
      <c r="I100" s="59"/>
      <c r="J100" s="59"/>
      <c r="K100" s="59"/>
      <c r="L100" s="59"/>
      <c r="M100" s="59"/>
      <c r="N100" s="59"/>
      <c r="O100" s="59"/>
      <c r="P100" s="59"/>
      <c r="Q100" s="59"/>
      <c r="R100" s="59"/>
      <c r="S100" s="59"/>
      <c r="T100" s="59"/>
      <c r="U100" s="59"/>
      <c r="V100" s="59"/>
      <c r="W100" s="59"/>
      <c r="X100" s="59"/>
      <c r="Y100" s="59"/>
      <c r="Z100" s="59">
        <f t="shared" ref="Z100" si="22">SUM(D100:Y100)</f>
        <v>0</v>
      </c>
      <c r="AA100" s="60"/>
      <c r="AB100" s="60"/>
      <c r="AC100" s="61">
        <f t="shared" si="18"/>
        <v>0</v>
      </c>
    </row>
    <row r="101" spans="1:29" ht="15" customHeight="1">
      <c r="A101" s="124" t="s">
        <v>163</v>
      </c>
      <c r="B101" s="54" t="s">
        <v>29</v>
      </c>
      <c r="C101" s="58"/>
      <c r="D101" s="59"/>
      <c r="E101" s="59"/>
      <c r="F101" s="59"/>
      <c r="G101" s="59"/>
      <c r="H101" s="59"/>
      <c r="I101" s="59"/>
      <c r="J101" s="59"/>
      <c r="K101" s="59"/>
      <c r="L101" s="59"/>
      <c r="M101" s="59"/>
      <c r="N101" s="59"/>
      <c r="O101" s="59"/>
      <c r="P101" s="59"/>
      <c r="Q101" s="59"/>
      <c r="R101" s="59"/>
      <c r="S101" s="59"/>
      <c r="T101" s="59"/>
      <c r="U101" s="59"/>
      <c r="V101" s="59"/>
      <c r="W101" s="59"/>
      <c r="X101" s="59"/>
      <c r="Y101" s="59"/>
      <c r="Z101" s="59">
        <f t="shared" si="19"/>
        <v>0</v>
      </c>
      <c r="AA101" s="60">
        <f>SUMIF('调整分录-上期'!$D:$D,$A101,'调整分录-上期'!F:F)</f>
        <v>0</v>
      </c>
      <c r="AB101" s="60">
        <f>SUMIF('调整分录-上期'!$D:$D,$A101,'调整分录-上期'!G:G)</f>
        <v>0</v>
      </c>
      <c r="AC101" s="61">
        <f t="shared" si="18"/>
        <v>0</v>
      </c>
    </row>
    <row r="102" spans="1:29" ht="15" customHeight="1">
      <c r="A102" s="124" t="s">
        <v>164</v>
      </c>
      <c r="B102" s="54" t="s">
        <v>32</v>
      </c>
      <c r="C102" s="58"/>
      <c r="D102" s="59"/>
      <c r="E102" s="59"/>
      <c r="F102" s="59"/>
      <c r="G102" s="59"/>
      <c r="H102" s="59"/>
      <c r="I102" s="59"/>
      <c r="J102" s="59"/>
      <c r="K102" s="59"/>
      <c r="L102" s="59"/>
      <c r="M102" s="59"/>
      <c r="N102" s="59"/>
      <c r="O102" s="59"/>
      <c r="P102" s="59"/>
      <c r="Q102" s="59"/>
      <c r="R102" s="59"/>
      <c r="S102" s="59"/>
      <c r="T102" s="59"/>
      <c r="U102" s="59"/>
      <c r="V102" s="59"/>
      <c r="W102" s="59"/>
      <c r="X102" s="59"/>
      <c r="Y102" s="59"/>
      <c r="Z102" s="59">
        <f t="shared" si="19"/>
        <v>0</v>
      </c>
      <c r="AA102" s="60">
        <f>SUMIF('调整分录-上期'!$D:$D,$A102,'调整分录-上期'!F:F)</f>
        <v>0</v>
      </c>
      <c r="AB102" s="60">
        <f>SUMIF('调整分录-上期'!$D:$D,$A102,'调整分录-上期'!G:G)</f>
        <v>0</v>
      </c>
      <c r="AC102" s="61">
        <f t="shared" si="18"/>
        <v>0</v>
      </c>
    </row>
    <row r="103" spans="1:29" ht="15" customHeight="1">
      <c r="A103" s="124" t="s">
        <v>165</v>
      </c>
      <c r="B103" s="54" t="s">
        <v>33</v>
      </c>
      <c r="C103" s="58"/>
      <c r="D103" s="59"/>
      <c r="E103" s="59"/>
      <c r="F103" s="59"/>
      <c r="G103" s="59"/>
      <c r="H103" s="59"/>
      <c r="I103" s="59"/>
      <c r="J103" s="59"/>
      <c r="K103" s="59"/>
      <c r="L103" s="59"/>
      <c r="M103" s="59"/>
      <c r="N103" s="59"/>
      <c r="O103" s="59"/>
      <c r="P103" s="59"/>
      <c r="Q103" s="59"/>
      <c r="R103" s="59"/>
      <c r="S103" s="59"/>
      <c r="T103" s="59"/>
      <c r="U103" s="59"/>
      <c r="V103" s="59"/>
      <c r="W103" s="59"/>
      <c r="X103" s="59"/>
      <c r="Y103" s="59"/>
      <c r="Z103" s="59">
        <f t="shared" si="19"/>
        <v>0</v>
      </c>
      <c r="AA103" s="60">
        <f>SUMIF('调整分录-上期'!$D:$D,$A103,'调整分录-上期'!F:F)</f>
        <v>0</v>
      </c>
      <c r="AB103" s="60">
        <f>SUMIF('调整分录-上期'!$D:$D,$A103,'调整分录-上期'!G:G)</f>
        <v>0</v>
      </c>
      <c r="AC103" s="61">
        <f t="shared" si="18"/>
        <v>0</v>
      </c>
    </row>
    <row r="104" spans="1:29" ht="15" customHeight="1">
      <c r="A104" s="124" t="s">
        <v>166</v>
      </c>
      <c r="B104" s="54" t="s">
        <v>34</v>
      </c>
      <c r="C104" s="58"/>
      <c r="D104" s="59"/>
      <c r="E104" s="59"/>
      <c r="F104" s="59"/>
      <c r="G104" s="59"/>
      <c r="H104" s="59"/>
      <c r="I104" s="59"/>
      <c r="J104" s="59"/>
      <c r="K104" s="59"/>
      <c r="L104" s="59"/>
      <c r="M104" s="59"/>
      <c r="N104" s="59"/>
      <c r="O104" s="59"/>
      <c r="P104" s="59"/>
      <c r="Q104" s="59"/>
      <c r="R104" s="59"/>
      <c r="S104" s="59"/>
      <c r="T104" s="59"/>
      <c r="U104" s="59"/>
      <c r="V104" s="59"/>
      <c r="W104" s="59"/>
      <c r="X104" s="59"/>
      <c r="Y104" s="59"/>
      <c r="Z104" s="59">
        <f t="shared" si="19"/>
        <v>0</v>
      </c>
      <c r="AA104" s="60">
        <f>SUMIF('调整分录-上期'!$D:$D,$A104,'调整分录-上期'!F:F)</f>
        <v>0</v>
      </c>
      <c r="AB104" s="60">
        <f>SUMIF('调整分录-上期'!$D:$D,$A104,'调整分录-上期'!G:G)</f>
        <v>0</v>
      </c>
      <c r="AC104" s="61">
        <f t="shared" si="18"/>
        <v>0</v>
      </c>
    </row>
    <row r="105" spans="1:29" ht="15" customHeight="1">
      <c r="A105" s="124" t="s">
        <v>167</v>
      </c>
      <c r="B105" s="54" t="s">
        <v>819</v>
      </c>
      <c r="C105" s="58"/>
      <c r="D105" s="59"/>
      <c r="E105" s="59"/>
      <c r="F105" s="59"/>
      <c r="G105" s="59"/>
      <c r="H105" s="59"/>
      <c r="I105" s="59"/>
      <c r="J105" s="59"/>
      <c r="K105" s="59"/>
      <c r="L105" s="59"/>
      <c r="M105" s="59"/>
      <c r="N105" s="59"/>
      <c r="O105" s="59"/>
      <c r="P105" s="59"/>
      <c r="Q105" s="59"/>
      <c r="R105" s="59"/>
      <c r="S105" s="59"/>
      <c r="T105" s="59"/>
      <c r="U105" s="59"/>
      <c r="V105" s="59"/>
      <c r="W105" s="59"/>
      <c r="X105" s="59"/>
      <c r="Y105" s="59"/>
      <c r="Z105" s="59">
        <f t="shared" si="19"/>
        <v>0</v>
      </c>
      <c r="AA105" s="60">
        <f>SUMIF('调整分录-上期'!$D:$D,$A105,'调整分录-上期'!F:F)</f>
        <v>0</v>
      </c>
      <c r="AB105" s="60">
        <f>SUMIF('调整分录-上期'!$D:$D,$A105,'调整分录-上期'!G:G)</f>
        <v>0</v>
      </c>
      <c r="AC105" s="61">
        <f t="shared" si="18"/>
        <v>0</v>
      </c>
    </row>
    <row r="106" spans="1:29" ht="15" customHeight="1">
      <c r="B106" s="62" t="s">
        <v>37</v>
      </c>
      <c r="C106" s="66"/>
      <c r="D106" s="67">
        <f>SUM(D95:D105)-SUM(D98:D99)</f>
        <v>0</v>
      </c>
      <c r="E106" s="67"/>
      <c r="F106" s="67"/>
      <c r="G106" s="67">
        <f>SUM(G95:G105)-SUM(G98:G99)</f>
        <v>0</v>
      </c>
      <c r="H106" s="67">
        <f>SUM(H95:H105)-SUM(H98:H99)</f>
        <v>0</v>
      </c>
      <c r="I106" s="67">
        <f>SUM(I95:I105)-SUM(I98:I99)</f>
        <v>0</v>
      </c>
      <c r="J106" s="67">
        <f>SUM(J95:J105)-SUM(J98:J99)</f>
        <v>0</v>
      </c>
      <c r="K106" s="67">
        <f>SUM(K95:K105)-SUM(K98:K99)</f>
        <v>0</v>
      </c>
      <c r="L106" s="67"/>
      <c r="M106" s="67"/>
      <c r="N106" s="67"/>
      <c r="O106" s="67"/>
      <c r="P106" s="67"/>
      <c r="Q106" s="67"/>
      <c r="R106" s="67"/>
      <c r="S106" s="67"/>
      <c r="T106" s="67"/>
      <c r="U106" s="67"/>
      <c r="V106" s="67"/>
      <c r="W106" s="67"/>
      <c r="X106" s="67"/>
      <c r="Y106" s="67"/>
      <c r="Z106" s="63">
        <f t="shared" si="19"/>
        <v>0</v>
      </c>
      <c r="AA106" s="67">
        <f>SUM(AA95:AA105)-SUM(AA98:AA99)</f>
        <v>0</v>
      </c>
      <c r="AB106" s="67">
        <f>SUM(AB95:AB105)-SUM(AB98:AB99)</f>
        <v>0</v>
      </c>
      <c r="AC106" s="68">
        <f>SUM(AC95:AC105)-SUM(AC98:AC99)</f>
        <v>0</v>
      </c>
    </row>
    <row r="107" spans="1:29" ht="15" customHeight="1">
      <c r="B107" s="62" t="s">
        <v>39</v>
      </c>
      <c r="C107" s="66"/>
      <c r="D107" s="70">
        <f>D92+D106</f>
        <v>0</v>
      </c>
      <c r="E107" s="70"/>
      <c r="F107" s="70"/>
      <c r="G107" s="70">
        <f>G92+G106</f>
        <v>0</v>
      </c>
      <c r="H107" s="70">
        <f>H92+H106</f>
        <v>0</v>
      </c>
      <c r="I107" s="70">
        <f>I92+I106</f>
        <v>0</v>
      </c>
      <c r="J107" s="70">
        <f>J92+J106</f>
        <v>0</v>
      </c>
      <c r="K107" s="70">
        <f>K92+K106</f>
        <v>0</v>
      </c>
      <c r="L107" s="70"/>
      <c r="M107" s="70"/>
      <c r="N107" s="70"/>
      <c r="O107" s="70"/>
      <c r="P107" s="70"/>
      <c r="Q107" s="70"/>
      <c r="R107" s="70"/>
      <c r="S107" s="70"/>
      <c r="T107" s="70"/>
      <c r="U107" s="70"/>
      <c r="V107" s="70"/>
      <c r="W107" s="70"/>
      <c r="X107" s="70"/>
      <c r="Y107" s="70"/>
      <c r="Z107" s="63">
        <f t="shared" si="19"/>
        <v>0</v>
      </c>
      <c r="AA107" s="70">
        <f>AA92+AA106</f>
        <v>0</v>
      </c>
      <c r="AB107" s="70">
        <f>AB92+AB106</f>
        <v>0</v>
      </c>
      <c r="AC107" s="71">
        <f>AC92+AC106</f>
        <v>0</v>
      </c>
    </row>
    <row r="108" spans="1:29" ht="15" customHeight="1">
      <c r="B108" s="54"/>
      <c r="C108" s="58"/>
      <c r="D108" s="59"/>
      <c r="E108" s="59"/>
      <c r="F108" s="59"/>
      <c r="G108" s="59"/>
      <c r="H108" s="59"/>
      <c r="I108" s="59"/>
      <c r="J108" s="59"/>
      <c r="K108" s="59"/>
      <c r="L108" s="59"/>
      <c r="M108" s="59"/>
      <c r="N108" s="59"/>
      <c r="O108" s="59"/>
      <c r="P108" s="59"/>
      <c r="Q108" s="59"/>
      <c r="R108" s="59"/>
      <c r="S108" s="59"/>
      <c r="T108" s="59"/>
      <c r="U108" s="59"/>
      <c r="V108" s="59"/>
      <c r="W108" s="59"/>
      <c r="X108" s="59"/>
      <c r="Y108" s="59"/>
      <c r="Z108" s="59">
        <f t="shared" si="19"/>
        <v>0</v>
      </c>
      <c r="AA108" s="60">
        <f>SUMIF('调整分录-上期'!$D:$D,$A108,'调整分录-上期'!F:F)</f>
        <v>0</v>
      </c>
      <c r="AB108" s="60">
        <f>SUMIF('调整分录-上期'!$D:$D,$A108,'调整分录-上期'!G:G)</f>
        <v>0</v>
      </c>
      <c r="AC108" s="61">
        <f t="shared" si="18"/>
        <v>0</v>
      </c>
    </row>
    <row r="109" spans="1:29" ht="15" customHeight="1">
      <c r="B109" s="54" t="s">
        <v>125</v>
      </c>
      <c r="C109" s="58"/>
      <c r="D109" s="59"/>
      <c r="E109" s="59"/>
      <c r="F109" s="59"/>
      <c r="G109" s="59"/>
      <c r="H109" s="59"/>
      <c r="I109" s="59"/>
      <c r="J109" s="59"/>
      <c r="K109" s="59"/>
      <c r="L109" s="59"/>
      <c r="M109" s="59"/>
      <c r="N109" s="59"/>
      <c r="O109" s="59"/>
      <c r="P109" s="59"/>
      <c r="Q109" s="59"/>
      <c r="R109" s="59"/>
      <c r="S109" s="59"/>
      <c r="T109" s="59"/>
      <c r="U109" s="59"/>
      <c r="V109" s="59"/>
      <c r="W109" s="59"/>
      <c r="X109" s="59"/>
      <c r="Y109" s="59"/>
      <c r="Z109" s="59">
        <f t="shared" ref="Z109:Z139" si="23">SUM(D109:Y109)</f>
        <v>0</v>
      </c>
      <c r="AA109" s="60">
        <f>SUMIF('调整分录-上期'!$D:$D,$A109,'调整分录-上期'!F:F)</f>
        <v>0</v>
      </c>
      <c r="AB109" s="60">
        <f>SUMIF('调整分录-上期'!$D:$D,$A109,'调整分录-上期'!G:G)</f>
        <v>0</v>
      </c>
      <c r="AC109" s="61">
        <f t="shared" si="18"/>
        <v>0</v>
      </c>
    </row>
    <row r="110" spans="1:29" ht="15" customHeight="1">
      <c r="A110" s="124" t="s">
        <v>856</v>
      </c>
      <c r="B110" s="54" t="s">
        <v>49</v>
      </c>
      <c r="C110" s="58"/>
      <c r="D110" s="59"/>
      <c r="E110" s="59"/>
      <c r="F110" s="59"/>
      <c r="G110" s="59"/>
      <c r="H110" s="59"/>
      <c r="I110" s="59"/>
      <c r="J110" s="59"/>
      <c r="K110" s="59"/>
      <c r="L110" s="59"/>
      <c r="M110" s="59"/>
      <c r="N110" s="59"/>
      <c r="O110" s="59"/>
      <c r="P110" s="59"/>
      <c r="Q110" s="59"/>
      <c r="R110" s="59"/>
      <c r="S110" s="59"/>
      <c r="T110" s="59"/>
      <c r="U110" s="59"/>
      <c r="V110" s="59"/>
      <c r="W110" s="59"/>
      <c r="X110" s="59"/>
      <c r="Y110" s="59"/>
      <c r="Z110" s="59">
        <f t="shared" si="23"/>
        <v>0</v>
      </c>
      <c r="AA110" s="60">
        <f>SUMIF('调整分录-上期'!$D:$D,$A110,'调整分录-上期'!F:F)</f>
        <v>0</v>
      </c>
      <c r="AB110" s="60">
        <f>SUMIF('调整分录-上期'!$D:$D,$A110,'调整分录-上期'!G:G)</f>
        <v>0</v>
      </c>
      <c r="AC110" s="61">
        <f t="shared" si="18"/>
        <v>0</v>
      </c>
    </row>
    <row r="111" spans="1:29" ht="15" customHeight="1">
      <c r="A111" s="124" t="s">
        <v>168</v>
      </c>
      <c r="B111" s="54" t="s">
        <v>51</v>
      </c>
      <c r="C111" s="58"/>
      <c r="D111" s="59"/>
      <c r="E111" s="59"/>
      <c r="F111" s="59"/>
      <c r="G111" s="59"/>
      <c r="H111" s="59"/>
      <c r="I111" s="59"/>
      <c r="J111" s="59"/>
      <c r="K111" s="59"/>
      <c r="L111" s="59"/>
      <c r="M111" s="59"/>
      <c r="N111" s="59"/>
      <c r="O111" s="59"/>
      <c r="P111" s="59"/>
      <c r="Q111" s="59"/>
      <c r="R111" s="59"/>
      <c r="S111" s="59"/>
      <c r="T111" s="59"/>
      <c r="U111" s="59"/>
      <c r="V111" s="59"/>
      <c r="W111" s="59"/>
      <c r="X111" s="59"/>
      <c r="Y111" s="59"/>
      <c r="Z111" s="59">
        <f t="shared" si="23"/>
        <v>0</v>
      </c>
      <c r="AA111" s="60">
        <f>SUMIF('调整分录-上期'!$D:$D,$A111,'调整分录-上期'!F:F)</f>
        <v>0</v>
      </c>
      <c r="AB111" s="60">
        <f>SUMIF('调整分录-上期'!$D:$D,$A111,'调整分录-上期'!G:G)</f>
        <v>0</v>
      </c>
      <c r="AC111" s="61">
        <f t="shared" si="18"/>
        <v>0</v>
      </c>
    </row>
    <row r="112" spans="1:29" ht="15" customHeight="1">
      <c r="B112" s="54" t="s">
        <v>25</v>
      </c>
      <c r="C112" s="58"/>
      <c r="D112" s="59"/>
      <c r="E112" s="59"/>
      <c r="F112" s="59"/>
      <c r="G112" s="59"/>
      <c r="H112" s="59"/>
      <c r="I112" s="59"/>
      <c r="J112" s="59"/>
      <c r="K112" s="59"/>
      <c r="L112" s="59"/>
      <c r="M112" s="59"/>
      <c r="N112" s="59"/>
      <c r="O112" s="59"/>
      <c r="P112" s="59"/>
      <c r="Q112" s="59"/>
      <c r="R112" s="59"/>
      <c r="S112" s="59"/>
      <c r="T112" s="59"/>
      <c r="U112" s="59"/>
      <c r="V112" s="59"/>
      <c r="W112" s="59"/>
      <c r="X112" s="59"/>
      <c r="Y112" s="59"/>
      <c r="Z112" s="59">
        <f t="shared" si="23"/>
        <v>0</v>
      </c>
      <c r="AA112" s="60">
        <f>SUMIF('调整分录-上期'!$D:$D,$A112,'调整分录-上期'!F:F)</f>
        <v>0</v>
      </c>
      <c r="AB112" s="60">
        <f>SUMIF('调整分录-上期'!$D:$D,$A112,'调整分录-上期'!G:G)</f>
        <v>0</v>
      </c>
      <c r="AC112" s="61">
        <f t="shared" si="18"/>
        <v>0</v>
      </c>
    </row>
    <row r="113" spans="1:30" ht="15" customHeight="1">
      <c r="B113" s="54" t="s">
        <v>27</v>
      </c>
      <c r="C113" s="58"/>
      <c r="D113" s="59"/>
      <c r="E113" s="59"/>
      <c r="F113" s="59"/>
      <c r="G113" s="59"/>
      <c r="H113" s="59"/>
      <c r="I113" s="59"/>
      <c r="J113" s="59"/>
      <c r="K113" s="59"/>
      <c r="L113" s="59"/>
      <c r="M113" s="59"/>
      <c r="N113" s="59"/>
      <c r="O113" s="59"/>
      <c r="P113" s="59"/>
      <c r="Q113" s="59"/>
      <c r="R113" s="59"/>
      <c r="S113" s="59"/>
      <c r="T113" s="59"/>
      <c r="U113" s="59"/>
      <c r="V113" s="59"/>
      <c r="W113" s="59"/>
      <c r="X113" s="59"/>
      <c r="Y113" s="59"/>
      <c r="Z113" s="59">
        <f t="shared" si="23"/>
        <v>0</v>
      </c>
      <c r="AA113" s="60">
        <f>SUMIF('调整分录-上期'!$D:$D,$A113,'调整分录-上期'!F:F)</f>
        <v>0</v>
      </c>
      <c r="AB113" s="60">
        <f>SUMIF('调整分录-上期'!$D:$D,$A113,'调整分录-上期'!G:G)</f>
        <v>0</v>
      </c>
      <c r="AC113" s="61">
        <f t="shared" si="18"/>
        <v>0</v>
      </c>
    </row>
    <row r="114" spans="1:30" ht="15" customHeight="1">
      <c r="A114" s="124" t="s">
        <v>169</v>
      </c>
      <c r="B114" s="54" t="s">
        <v>55</v>
      </c>
      <c r="C114" s="58"/>
      <c r="D114" s="59"/>
      <c r="E114" s="59"/>
      <c r="F114" s="59"/>
      <c r="G114" s="59"/>
      <c r="H114" s="59"/>
      <c r="I114" s="59"/>
      <c r="J114" s="59"/>
      <c r="K114" s="59"/>
      <c r="L114" s="59"/>
      <c r="M114" s="59"/>
      <c r="N114" s="59"/>
      <c r="O114" s="59"/>
      <c r="P114" s="59"/>
      <c r="Q114" s="59"/>
      <c r="R114" s="59"/>
      <c r="S114" s="59"/>
      <c r="T114" s="59"/>
      <c r="U114" s="59"/>
      <c r="V114" s="59"/>
      <c r="W114" s="59"/>
      <c r="X114" s="59"/>
      <c r="Y114" s="59"/>
      <c r="Z114" s="59">
        <f t="shared" si="23"/>
        <v>0</v>
      </c>
      <c r="AA114" s="60">
        <f>SUMIF('调整分录-上期'!$D:$D,$A114,'调整分录-上期'!F:F)</f>
        <v>0</v>
      </c>
      <c r="AB114" s="60">
        <f>SUMIF('调整分录-上期'!$D:$D,$A114,'调整分录-上期'!G:G)</f>
        <v>0</v>
      </c>
      <c r="AC114" s="61">
        <f t="shared" si="18"/>
        <v>0</v>
      </c>
    </row>
    <row r="115" spans="1:30" ht="15" customHeight="1">
      <c r="A115" s="124" t="s">
        <v>854</v>
      </c>
      <c r="B115" s="54" t="s">
        <v>57</v>
      </c>
      <c r="C115" s="58"/>
      <c r="D115" s="59"/>
      <c r="E115" s="59"/>
      <c r="F115" s="59"/>
      <c r="G115" s="59"/>
      <c r="H115" s="59"/>
      <c r="I115" s="59"/>
      <c r="J115" s="59"/>
      <c r="K115" s="59"/>
      <c r="L115" s="59"/>
      <c r="M115" s="59"/>
      <c r="N115" s="59"/>
      <c r="O115" s="59"/>
      <c r="P115" s="59"/>
      <c r="Q115" s="59"/>
      <c r="R115" s="59"/>
      <c r="S115" s="59"/>
      <c r="T115" s="59"/>
      <c r="U115" s="59"/>
      <c r="V115" s="59"/>
      <c r="W115" s="59"/>
      <c r="X115" s="59"/>
      <c r="Y115" s="59"/>
      <c r="Z115" s="59">
        <f t="shared" si="23"/>
        <v>0</v>
      </c>
      <c r="AA115" s="60">
        <f>SUMIF('调整分录-上期'!$D:$D,$A115,'调整分录-上期'!F:F)</f>
        <v>0</v>
      </c>
      <c r="AB115" s="60">
        <f>SUMIF('调整分录-上期'!$D:$D,$A115,'调整分录-上期'!G:G)</f>
        <v>0</v>
      </c>
      <c r="AC115" s="61">
        <f>Z115+AA115-AB115</f>
        <v>0</v>
      </c>
    </row>
    <row r="116" spans="1:30" ht="15" customHeight="1">
      <c r="A116" s="124" t="s">
        <v>170</v>
      </c>
      <c r="B116" s="54" t="s">
        <v>59</v>
      </c>
      <c r="C116" s="58"/>
      <c r="D116" s="59"/>
      <c r="E116" s="59"/>
      <c r="F116" s="59"/>
      <c r="G116" s="59"/>
      <c r="H116" s="59"/>
      <c r="I116" s="59"/>
      <c r="J116" s="59"/>
      <c r="K116" s="59"/>
      <c r="L116" s="59"/>
      <c r="M116" s="59"/>
      <c r="N116" s="59"/>
      <c r="O116" s="59"/>
      <c r="P116" s="59"/>
      <c r="Q116" s="59"/>
      <c r="R116" s="59"/>
      <c r="S116" s="59"/>
      <c r="T116" s="59"/>
      <c r="U116" s="59"/>
      <c r="V116" s="59"/>
      <c r="W116" s="59"/>
      <c r="X116" s="59"/>
      <c r="Y116" s="59"/>
      <c r="Z116" s="59">
        <f t="shared" si="23"/>
        <v>0</v>
      </c>
      <c r="AA116" s="60">
        <f>SUMIF('调整分录-上期'!$D:$D,$A116,'调整分录-上期'!F:F)</f>
        <v>0</v>
      </c>
      <c r="AB116" s="60">
        <f>SUMIF('调整分录-上期'!$D:$D,$A116,'调整分录-上期'!G:G)</f>
        <v>0</v>
      </c>
      <c r="AC116" s="61">
        <f t="shared" si="18"/>
        <v>0</v>
      </c>
    </row>
    <row r="117" spans="1:30" ht="15" customHeight="1">
      <c r="A117" s="124" t="s">
        <v>171</v>
      </c>
      <c r="B117" s="54" t="s">
        <v>61</v>
      </c>
      <c r="C117" s="58"/>
      <c r="D117" s="59"/>
      <c r="E117" s="59"/>
      <c r="F117" s="59"/>
      <c r="G117" s="59"/>
      <c r="H117" s="59"/>
      <c r="I117" s="59"/>
      <c r="J117" s="59"/>
      <c r="K117" s="59"/>
      <c r="L117" s="59"/>
      <c r="M117" s="59"/>
      <c r="N117" s="59"/>
      <c r="O117" s="59"/>
      <c r="P117" s="59"/>
      <c r="Q117" s="59"/>
      <c r="R117" s="59"/>
      <c r="S117" s="59"/>
      <c r="T117" s="59"/>
      <c r="U117" s="59"/>
      <c r="V117" s="59"/>
      <c r="W117" s="59"/>
      <c r="X117" s="59"/>
      <c r="Y117" s="59"/>
      <c r="Z117" s="59">
        <f t="shared" si="23"/>
        <v>0</v>
      </c>
      <c r="AA117" s="60">
        <f>SUMIF('调整分录-上期'!$D:$D,$A117,'调整分录-上期'!F:F)</f>
        <v>0</v>
      </c>
      <c r="AB117" s="60">
        <f>SUMIF('调整分录-上期'!$D:$D,$A117,'调整分录-上期'!G:G)</f>
        <v>0</v>
      </c>
      <c r="AC117" s="61">
        <f t="shared" si="18"/>
        <v>0</v>
      </c>
    </row>
    <row r="118" spans="1:30" ht="15" customHeight="1">
      <c r="A118" s="124" t="s">
        <v>172</v>
      </c>
      <c r="B118" s="54" t="s">
        <v>63</v>
      </c>
      <c r="C118" s="58"/>
      <c r="D118" s="59"/>
      <c r="E118" s="59"/>
      <c r="F118" s="59"/>
      <c r="G118" s="59"/>
      <c r="H118" s="59"/>
      <c r="I118" s="59"/>
      <c r="J118" s="59"/>
      <c r="K118" s="59"/>
      <c r="L118" s="59"/>
      <c r="M118" s="59"/>
      <c r="N118" s="59"/>
      <c r="O118" s="59"/>
      <c r="P118" s="59"/>
      <c r="Q118" s="59"/>
      <c r="R118" s="59"/>
      <c r="S118" s="59"/>
      <c r="T118" s="59"/>
      <c r="U118" s="59"/>
      <c r="V118" s="59"/>
      <c r="W118" s="59"/>
      <c r="X118" s="59"/>
      <c r="Y118" s="59"/>
      <c r="Z118" s="59">
        <f t="shared" si="23"/>
        <v>0</v>
      </c>
      <c r="AA118" s="60">
        <f>SUMIF('调整分录-上期'!$D:$D,$A118,'调整分录-上期'!F:F)</f>
        <v>0</v>
      </c>
      <c r="AB118" s="60">
        <f>SUMIF('调整分录-上期'!$D:$D,$A118,'调整分录-上期'!G:G)</f>
        <v>0</v>
      </c>
      <c r="AC118" s="61">
        <f t="shared" si="18"/>
        <v>0</v>
      </c>
    </row>
    <row r="119" spans="1:30" ht="15" customHeight="1">
      <c r="A119" s="124" t="s">
        <v>173</v>
      </c>
      <c r="B119" s="54" t="s">
        <v>65</v>
      </c>
      <c r="C119" s="58"/>
      <c r="D119" s="59"/>
      <c r="E119" s="59"/>
      <c r="F119" s="59"/>
      <c r="G119" s="59"/>
      <c r="H119" s="59"/>
      <c r="I119" s="59"/>
      <c r="J119" s="59"/>
      <c r="K119" s="59"/>
      <c r="L119" s="59"/>
      <c r="M119" s="59"/>
      <c r="N119" s="59"/>
      <c r="O119" s="59"/>
      <c r="P119" s="59"/>
      <c r="Q119" s="59"/>
      <c r="R119" s="59"/>
      <c r="S119" s="59"/>
      <c r="T119" s="59"/>
      <c r="U119" s="59"/>
      <c r="V119" s="59"/>
      <c r="W119" s="59"/>
      <c r="X119" s="59"/>
      <c r="Y119" s="59"/>
      <c r="Z119" s="59">
        <f t="shared" si="23"/>
        <v>0</v>
      </c>
      <c r="AA119" s="60">
        <f>SUMIF('调整分录-上期'!$D:$D,$A119,'调整分录-上期'!F:F)</f>
        <v>0</v>
      </c>
      <c r="AB119" s="60">
        <f>SUMIF('调整分录-上期'!$D:$D,$A119,'调整分录-上期'!G:G)</f>
        <v>0</v>
      </c>
      <c r="AC119" s="61">
        <f t="shared" si="18"/>
        <v>0</v>
      </c>
    </row>
    <row r="120" spans="1:30" ht="15" customHeight="1">
      <c r="A120" s="124" t="s">
        <v>174</v>
      </c>
      <c r="B120" s="54" t="s">
        <v>67</v>
      </c>
      <c r="C120" s="58"/>
      <c r="D120" s="59"/>
      <c r="E120" s="59"/>
      <c r="F120" s="59"/>
      <c r="G120" s="59"/>
      <c r="H120" s="59"/>
      <c r="I120" s="59"/>
      <c r="J120" s="59"/>
      <c r="K120" s="59"/>
      <c r="L120" s="59"/>
      <c r="M120" s="59"/>
      <c r="N120" s="59"/>
      <c r="O120" s="59"/>
      <c r="P120" s="59"/>
      <c r="Q120" s="59"/>
      <c r="R120" s="59"/>
      <c r="S120" s="59"/>
      <c r="T120" s="59"/>
      <c r="U120" s="59"/>
      <c r="V120" s="59"/>
      <c r="W120" s="59"/>
      <c r="X120" s="59"/>
      <c r="Y120" s="59"/>
      <c r="Z120" s="59">
        <f t="shared" si="23"/>
        <v>0</v>
      </c>
      <c r="AA120" s="60">
        <f>AA187</f>
        <v>0</v>
      </c>
      <c r="AB120" s="60">
        <f>AB187</f>
        <v>0</v>
      </c>
      <c r="AC120" s="61">
        <f t="shared" si="18"/>
        <v>0</v>
      </c>
    </row>
    <row r="121" spans="1:30" ht="15" customHeight="1">
      <c r="B121" s="62" t="s">
        <v>69</v>
      </c>
      <c r="C121" s="66"/>
      <c r="D121" s="67">
        <f>SUM(D110:D120)-SUM(D112:D113)-D115</f>
        <v>0</v>
      </c>
      <c r="E121" s="67"/>
      <c r="F121" s="67"/>
      <c r="G121" s="67">
        <f t="shared" ref="G121:K121" si="24">SUM(G110:G120)-SUM(G112:G113)-G115</f>
        <v>0</v>
      </c>
      <c r="H121" s="67">
        <f t="shared" si="24"/>
        <v>0</v>
      </c>
      <c r="I121" s="67">
        <f t="shared" si="24"/>
        <v>0</v>
      </c>
      <c r="J121" s="67">
        <f t="shared" si="24"/>
        <v>0</v>
      </c>
      <c r="K121" s="67">
        <f t="shared" si="24"/>
        <v>0</v>
      </c>
      <c r="L121" s="67"/>
      <c r="M121" s="67"/>
      <c r="N121" s="67"/>
      <c r="O121" s="67"/>
      <c r="P121" s="67"/>
      <c r="Q121" s="67"/>
      <c r="R121" s="67"/>
      <c r="S121" s="67"/>
      <c r="T121" s="67"/>
      <c r="U121" s="67"/>
      <c r="V121" s="67"/>
      <c r="W121" s="67"/>
      <c r="X121" s="67"/>
      <c r="Y121" s="67"/>
      <c r="Z121" s="63">
        <f t="shared" si="23"/>
        <v>0</v>
      </c>
      <c r="AA121" s="67">
        <f>SUM(AA110:AA120)</f>
        <v>0</v>
      </c>
      <c r="AB121" s="67">
        <f>SUM(AB110:AB120)</f>
        <v>0</v>
      </c>
      <c r="AC121" s="68">
        <f>SUM(AC110:AC120)-SUM(AC112:AC113)-AC115</f>
        <v>0</v>
      </c>
    </row>
    <row r="122" spans="1:30" ht="15" customHeight="1">
      <c r="A122" s="124" t="s">
        <v>175</v>
      </c>
      <c r="B122" s="54" t="s">
        <v>71</v>
      </c>
      <c r="C122" s="58"/>
      <c r="D122" s="59"/>
      <c r="E122" s="59"/>
      <c r="F122" s="59"/>
      <c r="G122" s="59"/>
      <c r="H122" s="59"/>
      <c r="I122" s="59"/>
      <c r="J122" s="59"/>
      <c r="K122" s="59"/>
      <c r="L122" s="59"/>
      <c r="M122" s="59"/>
      <c r="N122" s="59"/>
      <c r="O122" s="59"/>
      <c r="P122" s="59"/>
      <c r="Q122" s="59"/>
      <c r="R122" s="59"/>
      <c r="S122" s="59"/>
      <c r="T122" s="59"/>
      <c r="U122" s="59"/>
      <c r="V122" s="59"/>
      <c r="W122" s="59"/>
      <c r="X122" s="59"/>
      <c r="Y122" s="59"/>
      <c r="Z122" s="59">
        <f t="shared" si="23"/>
        <v>0</v>
      </c>
      <c r="AA122" s="60">
        <f>SUMIF('调整分录-上期'!$D:$D,$A122,'调整分录-上期'!F:F)</f>
        <v>0</v>
      </c>
      <c r="AB122" s="60">
        <f>SUMIF('调整分录-上期'!$D:$D,$A122,'调整分录-上期'!G:G)</f>
        <v>0</v>
      </c>
      <c r="AC122" s="61">
        <f>Z122+AB122-AA122</f>
        <v>0</v>
      </c>
      <c r="AD122" s="125">
        <f>AC122-AC167</f>
        <v>0</v>
      </c>
    </row>
    <row r="123" spans="1:30" ht="15" customHeight="1">
      <c r="B123" s="62" t="s">
        <v>73</v>
      </c>
      <c r="C123" s="66"/>
      <c r="D123" s="67">
        <f>D121+D122</f>
        <v>0</v>
      </c>
      <c r="E123" s="67"/>
      <c r="F123" s="67"/>
      <c r="G123" s="67">
        <f t="shared" ref="G123:K123" si="25">G121+G122</f>
        <v>0</v>
      </c>
      <c r="H123" s="67">
        <f t="shared" si="25"/>
        <v>0</v>
      </c>
      <c r="I123" s="67">
        <f t="shared" si="25"/>
        <v>0</v>
      </c>
      <c r="J123" s="67">
        <f t="shared" si="25"/>
        <v>0</v>
      </c>
      <c r="K123" s="67">
        <f t="shared" si="25"/>
        <v>0</v>
      </c>
      <c r="L123" s="67"/>
      <c r="M123" s="67"/>
      <c r="N123" s="67"/>
      <c r="O123" s="67"/>
      <c r="P123" s="67"/>
      <c r="Q123" s="67"/>
      <c r="R123" s="67"/>
      <c r="S123" s="67"/>
      <c r="T123" s="67"/>
      <c r="U123" s="67"/>
      <c r="V123" s="67"/>
      <c r="W123" s="67"/>
      <c r="X123" s="67"/>
      <c r="Y123" s="67"/>
      <c r="Z123" s="63">
        <f t="shared" si="23"/>
        <v>0</v>
      </c>
      <c r="AA123" s="67">
        <f t="shared" ref="AA123" si="26">AA121+AA122</f>
        <v>0</v>
      </c>
      <c r="AB123" s="67">
        <f>AB121+AB122</f>
        <v>0</v>
      </c>
      <c r="AC123" s="68">
        <f>AC121+AC122</f>
        <v>0</v>
      </c>
    </row>
    <row r="124" spans="1:30" ht="15" customHeight="1">
      <c r="B124" s="72" t="s">
        <v>75</v>
      </c>
      <c r="C124" s="66"/>
      <c r="D124" s="67">
        <f>D107+D123</f>
        <v>0</v>
      </c>
      <c r="E124" s="67"/>
      <c r="F124" s="67"/>
      <c r="G124" s="67">
        <f t="shared" ref="G124:K124" si="27">G107+G123</f>
        <v>0</v>
      </c>
      <c r="H124" s="67">
        <f t="shared" si="27"/>
        <v>0</v>
      </c>
      <c r="I124" s="67">
        <f t="shared" si="27"/>
        <v>0</v>
      </c>
      <c r="J124" s="67">
        <f t="shared" si="27"/>
        <v>0</v>
      </c>
      <c r="K124" s="67">
        <f t="shared" si="27"/>
        <v>0</v>
      </c>
      <c r="L124" s="67"/>
      <c r="M124" s="67"/>
      <c r="N124" s="67"/>
      <c r="O124" s="67"/>
      <c r="P124" s="67"/>
      <c r="Q124" s="67"/>
      <c r="R124" s="67"/>
      <c r="S124" s="67"/>
      <c r="T124" s="67"/>
      <c r="U124" s="67"/>
      <c r="V124" s="67"/>
      <c r="W124" s="67"/>
      <c r="X124" s="67"/>
      <c r="Y124" s="67"/>
      <c r="Z124" s="63">
        <f t="shared" si="23"/>
        <v>0</v>
      </c>
      <c r="AA124" s="67">
        <f t="shared" ref="AA124:AB124" si="28">AA107+AA123</f>
        <v>0</v>
      </c>
      <c r="AB124" s="67">
        <f t="shared" si="28"/>
        <v>0</v>
      </c>
      <c r="AC124" s="68">
        <f>AC107+AC123</f>
        <v>0</v>
      </c>
    </row>
    <row r="125" spans="1:30" ht="15" customHeight="1">
      <c r="B125" s="73"/>
      <c r="C125" s="58"/>
      <c r="D125" s="59"/>
      <c r="E125" s="59"/>
      <c r="F125" s="59"/>
      <c r="G125" s="59"/>
      <c r="H125" s="59"/>
      <c r="I125" s="59"/>
      <c r="J125" s="59"/>
      <c r="K125" s="59"/>
      <c r="L125" s="59"/>
      <c r="M125" s="59"/>
      <c r="N125" s="59"/>
      <c r="O125" s="59"/>
      <c r="P125" s="59"/>
      <c r="Q125" s="59"/>
      <c r="R125" s="59"/>
      <c r="S125" s="59"/>
      <c r="T125" s="59"/>
      <c r="U125" s="59"/>
      <c r="V125" s="59"/>
      <c r="W125" s="59"/>
      <c r="X125" s="59"/>
      <c r="Y125" s="59"/>
      <c r="Z125" s="59">
        <f t="shared" si="23"/>
        <v>0</v>
      </c>
      <c r="AA125" s="60">
        <f>SUMIF('调整分录-上期'!$D:$D,$A125,'调整分录-上期'!F:F)</f>
        <v>0</v>
      </c>
      <c r="AB125" s="60">
        <f>SUMIF('调整分录-上期'!$D:$D,$A125,'调整分录-上期'!G:G)</f>
        <v>0</v>
      </c>
      <c r="AC125" s="61"/>
    </row>
    <row r="126" spans="1:30" ht="15" customHeight="1">
      <c r="B126" s="62" t="s">
        <v>76</v>
      </c>
      <c r="C126" s="66"/>
      <c r="D126" s="67">
        <f>SUM(D127:D130)</f>
        <v>0</v>
      </c>
      <c r="E126" s="67"/>
      <c r="F126" s="67"/>
      <c r="G126" s="67">
        <f t="shared" ref="G126:K126" si="29">SUM(G127:G130)</f>
        <v>0</v>
      </c>
      <c r="H126" s="67">
        <f t="shared" si="29"/>
        <v>0</v>
      </c>
      <c r="I126" s="67">
        <f t="shared" si="29"/>
        <v>0</v>
      </c>
      <c r="J126" s="67">
        <f t="shared" si="29"/>
        <v>0</v>
      </c>
      <c r="K126" s="67">
        <f t="shared" si="29"/>
        <v>0</v>
      </c>
      <c r="L126" s="67"/>
      <c r="M126" s="67"/>
      <c r="N126" s="67"/>
      <c r="O126" s="67"/>
      <c r="P126" s="67"/>
      <c r="Q126" s="67"/>
      <c r="R126" s="67"/>
      <c r="S126" s="67"/>
      <c r="T126" s="67"/>
      <c r="U126" s="67"/>
      <c r="V126" s="67"/>
      <c r="W126" s="67"/>
      <c r="X126" s="67"/>
      <c r="Y126" s="67"/>
      <c r="Z126" s="63">
        <f t="shared" si="23"/>
        <v>0</v>
      </c>
      <c r="AA126" s="67"/>
      <c r="AB126" s="67"/>
      <c r="AC126" s="68">
        <f>SUM(AC127:AC130)</f>
        <v>0</v>
      </c>
      <c r="AD126" s="125"/>
    </row>
    <row r="127" spans="1:30" ht="15" customHeight="1">
      <c r="A127" s="124" t="s">
        <v>850</v>
      </c>
      <c r="B127" s="54" t="s">
        <v>480</v>
      </c>
      <c r="C127" s="58"/>
      <c r="D127" s="59"/>
      <c r="E127" s="59"/>
      <c r="F127" s="59"/>
      <c r="G127" s="59"/>
      <c r="H127" s="59"/>
      <c r="I127" s="59"/>
      <c r="J127" s="59"/>
      <c r="K127" s="59"/>
      <c r="L127" s="59"/>
      <c r="M127" s="59"/>
      <c r="N127" s="59"/>
      <c r="O127" s="59"/>
      <c r="P127" s="59"/>
      <c r="Q127" s="59"/>
      <c r="R127" s="59"/>
      <c r="S127" s="59"/>
      <c r="T127" s="59"/>
      <c r="U127" s="59"/>
      <c r="V127" s="59"/>
      <c r="W127" s="59"/>
      <c r="X127" s="59"/>
      <c r="Y127" s="59"/>
      <c r="Z127" s="59">
        <f t="shared" si="23"/>
        <v>0</v>
      </c>
      <c r="AA127" s="60">
        <f>SUMIF('调整分录-上期'!$D:$D,$A127,'调整分录-上期'!F:F)</f>
        <v>0</v>
      </c>
      <c r="AB127" s="60">
        <f>SUMIF('调整分录-上期'!$D:$D,$A127,'调整分录-上期'!G:G)</f>
        <v>0</v>
      </c>
      <c r="AC127" s="61">
        <f>Z127+AB127-AA127</f>
        <v>0</v>
      </c>
    </row>
    <row r="128" spans="1:30" ht="15" customHeight="1">
      <c r="A128" s="124" t="s">
        <v>176</v>
      </c>
      <c r="B128" s="54" t="s">
        <v>80</v>
      </c>
      <c r="C128" s="58"/>
      <c r="D128" s="59"/>
      <c r="E128" s="59"/>
      <c r="F128" s="59"/>
      <c r="G128" s="59"/>
      <c r="H128" s="59"/>
      <c r="I128" s="59"/>
      <c r="J128" s="59"/>
      <c r="K128" s="59"/>
      <c r="L128" s="59"/>
      <c r="M128" s="59"/>
      <c r="N128" s="59"/>
      <c r="O128" s="59"/>
      <c r="P128" s="59"/>
      <c r="Q128" s="59"/>
      <c r="R128" s="59"/>
      <c r="S128" s="59"/>
      <c r="T128" s="59"/>
      <c r="U128" s="59"/>
      <c r="V128" s="59"/>
      <c r="W128" s="59"/>
      <c r="X128" s="59"/>
      <c r="Y128" s="59"/>
      <c r="Z128" s="59">
        <f t="shared" si="23"/>
        <v>0</v>
      </c>
      <c r="AA128" s="60">
        <f>SUMIF('调整分录-上期'!$D:$D,$A128,'调整分录-上期'!F:F)</f>
        <v>0</v>
      </c>
      <c r="AB128" s="60">
        <f>SUMIF('调整分录-上期'!$D:$D,$A128,'调整分录-上期'!G:G)</f>
        <v>0</v>
      </c>
      <c r="AC128" s="61">
        <f t="shared" ref="AC128:AC130" si="30">Z128+AB128-AA128</f>
        <v>0</v>
      </c>
      <c r="AD128" s="130"/>
    </row>
    <row r="129" spans="1:30" ht="15" customHeight="1">
      <c r="A129" s="124" t="s">
        <v>177</v>
      </c>
      <c r="B129" s="54" t="s">
        <v>82</v>
      </c>
      <c r="C129" s="58"/>
      <c r="D129" s="59"/>
      <c r="E129" s="59"/>
      <c r="F129" s="59"/>
      <c r="G129" s="59"/>
      <c r="H129" s="59"/>
      <c r="I129" s="59"/>
      <c r="J129" s="59"/>
      <c r="K129" s="59"/>
      <c r="L129" s="59"/>
      <c r="M129" s="59"/>
      <c r="N129" s="59"/>
      <c r="O129" s="59"/>
      <c r="P129" s="59"/>
      <c r="Q129" s="59"/>
      <c r="R129" s="59"/>
      <c r="S129" s="59"/>
      <c r="T129" s="59"/>
      <c r="U129" s="59"/>
      <c r="V129" s="59"/>
      <c r="W129" s="59"/>
      <c r="X129" s="59"/>
      <c r="Y129" s="59"/>
      <c r="Z129" s="59">
        <f t="shared" si="23"/>
        <v>0</v>
      </c>
      <c r="AA129" s="60">
        <f>SUMIF('调整分录-上期'!$D:$D,$A129,'调整分录-上期'!F:F)</f>
        <v>0</v>
      </c>
      <c r="AB129" s="60">
        <f>SUMIF('调整分录-上期'!$D:$D,$A129,'调整分录-上期'!G:G)</f>
        <v>0</v>
      </c>
      <c r="AC129" s="61">
        <f t="shared" si="30"/>
        <v>0</v>
      </c>
    </row>
    <row r="130" spans="1:30" ht="15" customHeight="1">
      <c r="A130" s="124" t="s">
        <v>178</v>
      </c>
      <c r="B130" s="54" t="s">
        <v>84</v>
      </c>
      <c r="C130" s="58"/>
      <c r="D130" s="59"/>
      <c r="E130" s="59"/>
      <c r="F130" s="59"/>
      <c r="G130" s="59"/>
      <c r="H130" s="59"/>
      <c r="I130" s="59"/>
      <c r="J130" s="59"/>
      <c r="K130" s="59"/>
      <c r="L130" s="59"/>
      <c r="M130" s="59"/>
      <c r="N130" s="59"/>
      <c r="O130" s="59"/>
      <c r="P130" s="59"/>
      <c r="Q130" s="59"/>
      <c r="R130" s="59"/>
      <c r="S130" s="59"/>
      <c r="T130" s="59"/>
      <c r="U130" s="59"/>
      <c r="V130" s="59"/>
      <c r="W130" s="59"/>
      <c r="X130" s="59"/>
      <c r="Y130" s="59"/>
      <c r="Z130" s="59">
        <f t="shared" si="23"/>
        <v>0</v>
      </c>
      <c r="AA130" s="60">
        <f>SUMIF('调整分录-上期'!$D:$D,$A130,'调整分录-上期'!F:F)</f>
        <v>0</v>
      </c>
      <c r="AB130" s="60">
        <f>SUMIF('调整分录-上期'!$D:$D,$A130,'调整分录-上期'!G:G)</f>
        <v>0</v>
      </c>
      <c r="AC130" s="61">
        <f t="shared" si="30"/>
        <v>0</v>
      </c>
      <c r="AD130" s="125"/>
    </row>
    <row r="131" spans="1:30" ht="15" customHeight="1">
      <c r="B131" s="62" t="s">
        <v>86</v>
      </c>
      <c r="C131" s="66"/>
      <c r="D131" s="67">
        <f>SUM(D132:D146)-SUM(D145:D146)</f>
        <v>0</v>
      </c>
      <c r="E131" s="67"/>
      <c r="F131" s="67"/>
      <c r="G131" s="67">
        <f>SUM(G132:G154)-SUM(G145:G146)</f>
        <v>0</v>
      </c>
      <c r="H131" s="67">
        <f>SUM(H132:H154)-SUM(H145:H146)</f>
        <v>0</v>
      </c>
      <c r="I131" s="67">
        <f>SUM(I132:I154)-SUM(I145:I146)</f>
        <v>0</v>
      </c>
      <c r="J131" s="67">
        <f>SUM(J132:J154)-SUM(J145:J146)</f>
        <v>0</v>
      </c>
      <c r="K131" s="67">
        <f>SUM(K132:K154)-SUM(K145:K146)</f>
        <v>0</v>
      </c>
      <c r="L131" s="67"/>
      <c r="M131" s="67"/>
      <c r="N131" s="67"/>
      <c r="O131" s="67"/>
      <c r="P131" s="67"/>
      <c r="Q131" s="67"/>
      <c r="R131" s="67"/>
      <c r="S131" s="67"/>
      <c r="T131" s="67"/>
      <c r="U131" s="67"/>
      <c r="V131" s="67"/>
      <c r="W131" s="67"/>
      <c r="X131" s="67"/>
      <c r="Y131" s="67"/>
      <c r="Z131" s="63">
        <f>SUM(D131:Y131)</f>
        <v>0</v>
      </c>
      <c r="AA131" s="67"/>
      <c r="AB131" s="67"/>
      <c r="AC131" s="68">
        <f>SUM(AC132:AC146)-SUM(AC145:AC146)</f>
        <v>0</v>
      </c>
    </row>
    <row r="132" spans="1:30" ht="15" customHeight="1">
      <c r="A132" s="124" t="s">
        <v>851</v>
      </c>
      <c r="B132" s="54" t="s">
        <v>481</v>
      </c>
      <c r="C132" s="58"/>
      <c r="D132" s="74"/>
      <c r="E132" s="74"/>
      <c r="F132" s="74"/>
      <c r="G132" s="74"/>
      <c r="H132" s="74"/>
      <c r="I132" s="74"/>
      <c r="J132" s="74"/>
      <c r="K132" s="74"/>
      <c r="L132" s="74"/>
      <c r="M132" s="74"/>
      <c r="N132" s="74"/>
      <c r="O132" s="74"/>
      <c r="P132" s="74"/>
      <c r="Q132" s="74"/>
      <c r="R132" s="74"/>
      <c r="S132" s="74"/>
      <c r="T132" s="74"/>
      <c r="U132" s="74"/>
      <c r="V132" s="74"/>
      <c r="W132" s="74"/>
      <c r="X132" s="74"/>
      <c r="Y132" s="74"/>
      <c r="Z132" s="59">
        <f t="shared" si="23"/>
        <v>0</v>
      </c>
      <c r="AA132" s="60">
        <f>SUMIF('调整分录-上期'!$D:$D,$A132,'调整分录-上期'!F:F)</f>
        <v>0</v>
      </c>
      <c r="AB132" s="60">
        <f>SUMIF('调整分录-上期'!$D:$D,$A132,'调整分录-上期'!G:G)</f>
        <v>0</v>
      </c>
      <c r="AC132" s="75">
        <f t="shared" ref="AC132:AC146" si="31">Z132+AA132-AB132</f>
        <v>0</v>
      </c>
    </row>
    <row r="133" spans="1:30" ht="15" customHeight="1">
      <c r="A133" s="124" t="s">
        <v>179</v>
      </c>
      <c r="B133" s="54" t="s">
        <v>90</v>
      </c>
      <c r="C133" s="58"/>
      <c r="D133" s="59"/>
      <c r="E133" s="59"/>
      <c r="F133" s="59"/>
      <c r="G133" s="59"/>
      <c r="H133" s="59"/>
      <c r="I133" s="59"/>
      <c r="J133" s="59"/>
      <c r="K133" s="59"/>
      <c r="L133" s="59"/>
      <c r="M133" s="59"/>
      <c r="N133" s="59"/>
      <c r="O133" s="59"/>
      <c r="P133" s="59"/>
      <c r="Q133" s="59"/>
      <c r="R133" s="59"/>
      <c r="S133" s="59"/>
      <c r="T133" s="59"/>
      <c r="U133" s="59"/>
      <c r="V133" s="59"/>
      <c r="W133" s="59"/>
      <c r="X133" s="59"/>
      <c r="Y133" s="59"/>
      <c r="Z133" s="59">
        <f t="shared" si="23"/>
        <v>0</v>
      </c>
      <c r="AA133" s="60">
        <f>SUMIF('调整分录-上期'!$D:$D,$A133,'调整分录-上期'!F:F)</f>
        <v>0</v>
      </c>
      <c r="AB133" s="60">
        <f>SUMIF('调整分录-上期'!$D:$D,$A133,'调整分录-上期'!G:G)</f>
        <v>0</v>
      </c>
      <c r="AC133" s="75">
        <f t="shared" si="31"/>
        <v>0</v>
      </c>
    </row>
    <row r="134" spans="1:30" ht="15" customHeight="1">
      <c r="A134" s="124" t="s">
        <v>180</v>
      </c>
      <c r="B134" s="54" t="s">
        <v>92</v>
      </c>
      <c r="C134" s="58"/>
      <c r="D134" s="59"/>
      <c r="E134" s="59"/>
      <c r="F134" s="59"/>
      <c r="G134" s="59"/>
      <c r="H134" s="59"/>
      <c r="I134" s="59"/>
      <c r="J134" s="59"/>
      <c r="K134" s="59"/>
      <c r="L134" s="59"/>
      <c r="M134" s="59"/>
      <c r="N134" s="59"/>
      <c r="O134" s="59"/>
      <c r="P134" s="59"/>
      <c r="Q134" s="59"/>
      <c r="R134" s="59"/>
      <c r="S134" s="59"/>
      <c r="T134" s="59"/>
      <c r="U134" s="59"/>
      <c r="V134" s="59"/>
      <c r="W134" s="59"/>
      <c r="X134" s="59"/>
      <c r="Y134" s="59"/>
      <c r="Z134" s="59">
        <f t="shared" si="23"/>
        <v>0</v>
      </c>
      <c r="AA134" s="60">
        <f>SUMIF('调整分录-上期'!$D:$D,$A134,'调整分录-上期'!F:F)</f>
        <v>0</v>
      </c>
      <c r="AB134" s="60">
        <f>SUMIF('调整分录-上期'!$D:$D,$A134,'调整分录-上期'!G:G)</f>
        <v>0</v>
      </c>
      <c r="AC134" s="75">
        <f t="shared" si="31"/>
        <v>0</v>
      </c>
    </row>
    <row r="135" spans="1:30" ht="15" customHeight="1">
      <c r="A135" s="124" t="s">
        <v>181</v>
      </c>
      <c r="B135" s="54" t="s">
        <v>94</v>
      </c>
      <c r="C135" s="58"/>
      <c r="D135" s="59"/>
      <c r="E135" s="59"/>
      <c r="F135" s="59"/>
      <c r="G135" s="59"/>
      <c r="H135" s="59"/>
      <c r="I135" s="59"/>
      <c r="J135" s="59"/>
      <c r="K135" s="59"/>
      <c r="L135" s="59"/>
      <c r="M135" s="59"/>
      <c r="N135" s="59"/>
      <c r="O135" s="59"/>
      <c r="P135" s="59"/>
      <c r="Q135" s="59"/>
      <c r="R135" s="59"/>
      <c r="S135" s="59"/>
      <c r="T135" s="59"/>
      <c r="U135" s="59"/>
      <c r="V135" s="59"/>
      <c r="W135" s="59"/>
      <c r="X135" s="59"/>
      <c r="Y135" s="59"/>
      <c r="Z135" s="59">
        <f t="shared" si="23"/>
        <v>0</v>
      </c>
      <c r="AA135" s="60">
        <f>SUMIF('调整分录-上期'!$D:$D,$A135,'调整分录-上期'!F:F)</f>
        <v>0</v>
      </c>
      <c r="AB135" s="60">
        <f>SUMIF('调整分录-上期'!$D:$D,$A135,'调整分录-上期'!G:G)</f>
        <v>0</v>
      </c>
      <c r="AC135" s="75">
        <f t="shared" si="31"/>
        <v>0</v>
      </c>
    </row>
    <row r="136" spans="1:30" ht="15" customHeight="1">
      <c r="A136" s="124" t="s">
        <v>182</v>
      </c>
      <c r="B136" s="54" t="s">
        <v>96</v>
      </c>
      <c r="C136" s="58"/>
      <c r="D136" s="59"/>
      <c r="E136" s="59"/>
      <c r="F136" s="59"/>
      <c r="G136" s="59"/>
      <c r="H136" s="59"/>
      <c r="I136" s="59"/>
      <c r="J136" s="59"/>
      <c r="K136" s="59"/>
      <c r="L136" s="59"/>
      <c r="M136" s="59"/>
      <c r="N136" s="59"/>
      <c r="O136" s="59"/>
      <c r="P136" s="59"/>
      <c r="Q136" s="59"/>
      <c r="R136" s="59"/>
      <c r="S136" s="59"/>
      <c r="T136" s="59"/>
      <c r="U136" s="59"/>
      <c r="V136" s="59"/>
      <c r="W136" s="59"/>
      <c r="X136" s="59"/>
      <c r="Y136" s="59"/>
      <c r="Z136" s="59">
        <f t="shared" si="23"/>
        <v>0</v>
      </c>
      <c r="AA136" s="60">
        <f>SUMIF('调整分录-上期'!$D:$D,$A136,'调整分录-上期'!F:F)</f>
        <v>0</v>
      </c>
      <c r="AB136" s="60">
        <f>SUMIF('调整分录-上期'!$D:$D,$A136,'调整分录-上期'!G:G)</f>
        <v>0</v>
      </c>
      <c r="AC136" s="75">
        <f t="shared" si="31"/>
        <v>0</v>
      </c>
    </row>
    <row r="137" spans="1:30" ht="15" customHeight="1">
      <c r="A137" s="124" t="s">
        <v>183</v>
      </c>
      <c r="B137" s="54" t="s">
        <v>98</v>
      </c>
      <c r="C137" s="58"/>
      <c r="D137" s="59"/>
      <c r="E137" s="59"/>
      <c r="F137" s="59"/>
      <c r="G137" s="59"/>
      <c r="H137" s="59"/>
      <c r="I137" s="59"/>
      <c r="J137" s="59"/>
      <c r="K137" s="59"/>
      <c r="L137" s="59"/>
      <c r="M137" s="59"/>
      <c r="N137" s="59"/>
      <c r="O137" s="59"/>
      <c r="P137" s="59"/>
      <c r="Q137" s="59"/>
      <c r="R137" s="59"/>
      <c r="S137" s="59"/>
      <c r="T137" s="59"/>
      <c r="U137" s="59"/>
      <c r="V137" s="59"/>
      <c r="W137" s="59"/>
      <c r="X137" s="59"/>
      <c r="Y137" s="59"/>
      <c r="Z137" s="59">
        <f t="shared" si="23"/>
        <v>0</v>
      </c>
      <c r="AA137" s="60">
        <f>SUMIF('调整分录-上期'!$D:$D,$A137,'调整分录-上期'!F:F)</f>
        <v>0</v>
      </c>
      <c r="AB137" s="60">
        <f>SUMIF('调整分录-上期'!$D:$D,$A137,'调整分录-上期'!G:G)</f>
        <v>0</v>
      </c>
      <c r="AC137" s="75">
        <f t="shared" si="31"/>
        <v>0</v>
      </c>
    </row>
    <row r="138" spans="1:30" ht="15" customHeight="1">
      <c r="A138" s="124" t="s">
        <v>184</v>
      </c>
      <c r="B138" s="54" t="s">
        <v>100</v>
      </c>
      <c r="C138" s="58"/>
      <c r="D138" s="59"/>
      <c r="E138" s="59"/>
      <c r="F138" s="59"/>
      <c r="G138" s="59"/>
      <c r="H138" s="59"/>
      <c r="I138" s="59"/>
      <c r="J138" s="59"/>
      <c r="K138" s="59"/>
      <c r="L138" s="59"/>
      <c r="M138" s="59"/>
      <c r="N138" s="59"/>
      <c r="O138" s="59"/>
      <c r="P138" s="59"/>
      <c r="Q138" s="59"/>
      <c r="R138" s="59"/>
      <c r="S138" s="59"/>
      <c r="T138" s="59"/>
      <c r="U138" s="59"/>
      <c r="V138" s="59"/>
      <c r="W138" s="59"/>
      <c r="X138" s="59"/>
      <c r="Y138" s="59"/>
      <c r="Z138" s="59">
        <f t="shared" si="23"/>
        <v>0</v>
      </c>
      <c r="AA138" s="60">
        <f>SUMIF('调整分录-上期'!$D:$D,$A138,'调整分录-上期'!F:F)</f>
        <v>0</v>
      </c>
      <c r="AB138" s="60">
        <f>SUMIF('调整分录-上期'!$D:$D,$A138,'调整分录-上期'!G:G)</f>
        <v>0</v>
      </c>
      <c r="AC138" s="75">
        <f t="shared" si="31"/>
        <v>0</v>
      </c>
    </row>
    <row r="139" spans="1:30" ht="15" customHeight="1">
      <c r="A139" s="124" t="s">
        <v>185</v>
      </c>
      <c r="B139" s="54" t="s">
        <v>102</v>
      </c>
      <c r="C139" s="58"/>
      <c r="D139" s="59"/>
      <c r="E139" s="59"/>
      <c r="F139" s="59"/>
      <c r="G139" s="59"/>
      <c r="H139" s="59"/>
      <c r="I139" s="59"/>
      <c r="J139" s="59"/>
      <c r="K139" s="59"/>
      <c r="L139" s="59"/>
      <c r="M139" s="59"/>
      <c r="N139" s="59"/>
      <c r="O139" s="59"/>
      <c r="P139" s="59"/>
      <c r="Q139" s="59"/>
      <c r="R139" s="59"/>
      <c r="S139" s="59"/>
      <c r="T139" s="59"/>
      <c r="U139" s="59"/>
      <c r="V139" s="59"/>
      <c r="W139" s="59"/>
      <c r="X139" s="59"/>
      <c r="Y139" s="59"/>
      <c r="Z139" s="59">
        <f t="shared" si="23"/>
        <v>0</v>
      </c>
      <c r="AA139" s="60">
        <f>SUMIF('调整分录-上期'!$D:$D,$A139,'调整分录-上期'!F:F)</f>
        <v>0</v>
      </c>
      <c r="AB139" s="60">
        <f>SUMIF('调整分录-上期'!$D:$D,$A139,'调整分录-上期'!G:G)</f>
        <v>0</v>
      </c>
      <c r="AC139" s="75">
        <f t="shared" si="31"/>
        <v>0</v>
      </c>
    </row>
    <row r="140" spans="1:30" ht="15" customHeight="1">
      <c r="A140" s="124" t="s">
        <v>186</v>
      </c>
      <c r="B140" s="54" t="s">
        <v>104</v>
      </c>
      <c r="C140" s="58"/>
      <c r="D140" s="59"/>
      <c r="E140" s="59"/>
      <c r="F140" s="59"/>
      <c r="G140" s="59"/>
      <c r="H140" s="59"/>
      <c r="I140" s="59"/>
      <c r="J140" s="59"/>
      <c r="K140" s="59"/>
      <c r="L140" s="59"/>
      <c r="M140" s="59"/>
      <c r="N140" s="59"/>
      <c r="O140" s="59"/>
      <c r="P140" s="59"/>
      <c r="Q140" s="59"/>
      <c r="R140" s="59"/>
      <c r="S140" s="59"/>
      <c r="T140" s="59"/>
      <c r="U140" s="59"/>
      <c r="V140" s="59"/>
      <c r="W140" s="59"/>
      <c r="X140" s="59"/>
      <c r="Y140" s="59"/>
      <c r="Z140" s="59">
        <f t="shared" ref="Z140:Z173" si="32">SUM(D140:Y140)</f>
        <v>0</v>
      </c>
      <c r="AA140" s="60">
        <f>SUMIF('调整分录-上期'!$D:$D,$A140,'调整分录-上期'!F:F)</f>
        <v>0</v>
      </c>
      <c r="AB140" s="60">
        <f>SUMIF('调整分录-上期'!$D:$D,$A140,'调整分录-上期'!G:G)</f>
        <v>0</v>
      </c>
      <c r="AC140" s="75">
        <f t="shared" si="31"/>
        <v>0</v>
      </c>
    </row>
    <row r="141" spans="1:30" ht="15" customHeight="1">
      <c r="A141" s="124" t="s">
        <v>187</v>
      </c>
      <c r="B141" s="54" t="s">
        <v>105</v>
      </c>
      <c r="C141" s="58"/>
      <c r="D141" s="59"/>
      <c r="E141" s="59"/>
      <c r="F141" s="59"/>
      <c r="G141" s="59"/>
      <c r="H141" s="59"/>
      <c r="I141" s="59"/>
      <c r="J141" s="59"/>
      <c r="K141" s="59"/>
      <c r="L141" s="59"/>
      <c r="M141" s="59"/>
      <c r="N141" s="59"/>
      <c r="O141" s="59"/>
      <c r="P141" s="59"/>
      <c r="Q141" s="59"/>
      <c r="R141" s="59"/>
      <c r="S141" s="59"/>
      <c r="T141" s="59"/>
      <c r="U141" s="59"/>
      <c r="V141" s="59"/>
      <c r="W141" s="59"/>
      <c r="X141" s="59"/>
      <c r="Y141" s="59"/>
      <c r="Z141" s="59">
        <f t="shared" si="32"/>
        <v>0</v>
      </c>
      <c r="AA141" s="60">
        <f>SUMIF('调整分录-上期'!$D:$D,$A141,'调整分录-上期'!F:F)</f>
        <v>0</v>
      </c>
      <c r="AB141" s="60">
        <f>SUMIF('调整分录-上期'!$D:$D,$A141,'调整分录-上期'!G:G)</f>
        <v>0</v>
      </c>
      <c r="AC141" s="75">
        <f t="shared" si="31"/>
        <v>0</v>
      </c>
    </row>
    <row r="142" spans="1:30" ht="15" customHeight="1">
      <c r="A142" s="124" t="s">
        <v>188</v>
      </c>
      <c r="B142" s="54" t="s">
        <v>107</v>
      </c>
      <c r="C142" s="58"/>
      <c r="D142" s="59"/>
      <c r="E142" s="59"/>
      <c r="F142" s="59"/>
      <c r="G142" s="59"/>
      <c r="H142" s="59"/>
      <c r="I142" s="59"/>
      <c r="J142" s="59"/>
      <c r="K142" s="59"/>
      <c r="L142" s="59"/>
      <c r="M142" s="59"/>
      <c r="N142" s="59"/>
      <c r="O142" s="59"/>
      <c r="P142" s="59"/>
      <c r="Q142" s="59"/>
      <c r="R142" s="59"/>
      <c r="S142" s="59"/>
      <c r="T142" s="59"/>
      <c r="U142" s="59"/>
      <c r="V142" s="59"/>
      <c r="W142" s="59"/>
      <c r="X142" s="59"/>
      <c r="Y142" s="59"/>
      <c r="Z142" s="59">
        <f t="shared" si="32"/>
        <v>0</v>
      </c>
      <c r="AA142" s="60">
        <f>SUMIF('调整分录-上期'!$D:$D,$A142,'调整分录-上期'!F:F)</f>
        <v>0</v>
      </c>
      <c r="AB142" s="60">
        <f>SUMIF('调整分录-上期'!$D:$D,$A142,'调整分录-上期'!G:G)</f>
        <v>0</v>
      </c>
      <c r="AC142" s="75">
        <f t="shared" si="31"/>
        <v>0</v>
      </c>
    </row>
    <row r="143" spans="1:30" ht="15" customHeight="1">
      <c r="A143" s="124" t="s">
        <v>189</v>
      </c>
      <c r="B143" s="54" t="s">
        <v>108</v>
      </c>
      <c r="C143" s="58"/>
      <c r="D143" s="59"/>
      <c r="E143" s="59"/>
      <c r="F143" s="59"/>
      <c r="G143" s="59"/>
      <c r="H143" s="59"/>
      <c r="I143" s="59"/>
      <c r="J143" s="59"/>
      <c r="K143" s="59"/>
      <c r="L143" s="59"/>
      <c r="M143" s="59"/>
      <c r="N143" s="59"/>
      <c r="O143" s="59"/>
      <c r="P143" s="59"/>
      <c r="Q143" s="59"/>
      <c r="R143" s="59"/>
      <c r="S143" s="59"/>
      <c r="T143" s="59"/>
      <c r="U143" s="59"/>
      <c r="V143" s="59"/>
      <c r="W143" s="59"/>
      <c r="X143" s="59"/>
      <c r="Y143" s="59"/>
      <c r="Z143" s="59">
        <f t="shared" si="32"/>
        <v>0</v>
      </c>
      <c r="AA143" s="60">
        <f>SUMIF('调整分录-上期'!$D:$D,$A143,'调整分录-上期'!F:F)</f>
        <v>0</v>
      </c>
      <c r="AB143" s="60">
        <f>SUMIF('调整分录-上期'!$D:$D,$A143,'调整分录-上期'!G:G)</f>
        <v>0</v>
      </c>
      <c r="AC143" s="75">
        <f t="shared" si="31"/>
        <v>0</v>
      </c>
    </row>
    <row r="144" spans="1:30" ht="15" customHeight="1">
      <c r="A144" s="124" t="s">
        <v>190</v>
      </c>
      <c r="B144" s="54" t="s">
        <v>109</v>
      </c>
      <c r="C144" s="58"/>
      <c r="D144" s="59"/>
      <c r="E144" s="59"/>
      <c r="F144" s="59"/>
      <c r="G144" s="59"/>
      <c r="H144" s="59"/>
      <c r="I144" s="59"/>
      <c r="J144" s="59"/>
      <c r="K144" s="59"/>
      <c r="L144" s="59"/>
      <c r="M144" s="59"/>
      <c r="N144" s="59"/>
      <c r="O144" s="59"/>
      <c r="P144" s="59"/>
      <c r="Q144" s="59"/>
      <c r="R144" s="59"/>
      <c r="S144" s="59"/>
      <c r="T144" s="59"/>
      <c r="U144" s="59"/>
      <c r="V144" s="59"/>
      <c r="W144" s="59"/>
      <c r="X144" s="59"/>
      <c r="Y144" s="59"/>
      <c r="Z144" s="59">
        <f t="shared" si="32"/>
        <v>0</v>
      </c>
      <c r="AA144" s="60">
        <f>SUMIF('调整分录-上期'!$D:$D,$A144,'调整分录-上期'!F:F)</f>
        <v>0</v>
      </c>
      <c r="AB144" s="60">
        <f>SUMIF('调整分录-上期'!$D:$D,$A144,'调整分录-上期'!G:G)</f>
        <v>0</v>
      </c>
      <c r="AC144" s="75">
        <f t="shared" si="31"/>
        <v>0</v>
      </c>
    </row>
    <row r="145" spans="1:31" ht="15" customHeight="1">
      <c r="B145" s="54" t="s">
        <v>110</v>
      </c>
      <c r="C145" s="58"/>
      <c r="D145" s="59"/>
      <c r="E145" s="59"/>
      <c r="F145" s="59"/>
      <c r="G145" s="59"/>
      <c r="H145" s="59"/>
      <c r="I145" s="59"/>
      <c r="J145" s="59"/>
      <c r="K145" s="59"/>
      <c r="L145" s="59"/>
      <c r="M145" s="59"/>
      <c r="N145" s="59"/>
      <c r="O145" s="59"/>
      <c r="P145" s="59"/>
      <c r="Q145" s="59"/>
      <c r="R145" s="59"/>
      <c r="S145" s="59"/>
      <c r="T145" s="59"/>
      <c r="U145" s="59"/>
      <c r="V145" s="59"/>
      <c r="W145" s="59"/>
      <c r="X145" s="59"/>
      <c r="Y145" s="59"/>
      <c r="Z145" s="59">
        <f t="shared" si="32"/>
        <v>0</v>
      </c>
      <c r="AA145" s="60">
        <f>SUMIF('调整分录-上期'!$D:$D,$A145,'调整分录-上期'!F:F)</f>
        <v>0</v>
      </c>
      <c r="AB145" s="60">
        <f>SUMIF('调整分录-上期'!$D:$D,$A145,'调整分录-上期'!G:G)</f>
        <v>0</v>
      </c>
      <c r="AC145" s="75">
        <f t="shared" si="31"/>
        <v>0</v>
      </c>
      <c r="AE145" s="125"/>
    </row>
    <row r="146" spans="1:31" ht="15" customHeight="1">
      <c r="B146" s="54" t="s">
        <v>482</v>
      </c>
      <c r="C146" s="58"/>
      <c r="D146" s="59"/>
      <c r="E146" s="59"/>
      <c r="F146" s="59"/>
      <c r="G146" s="59"/>
      <c r="H146" s="59"/>
      <c r="I146" s="59"/>
      <c r="J146" s="59"/>
      <c r="K146" s="59"/>
      <c r="L146" s="59"/>
      <c r="M146" s="59"/>
      <c r="N146" s="59"/>
      <c r="O146" s="59"/>
      <c r="P146" s="59"/>
      <c r="Q146" s="59"/>
      <c r="R146" s="59"/>
      <c r="S146" s="59"/>
      <c r="T146" s="59"/>
      <c r="U146" s="59"/>
      <c r="V146" s="59"/>
      <c r="W146" s="59"/>
      <c r="X146" s="59"/>
      <c r="Y146" s="59"/>
      <c r="Z146" s="59">
        <f t="shared" si="32"/>
        <v>0</v>
      </c>
      <c r="AA146" s="60">
        <f>SUMIF('调整分录-上期'!$D:$D,$A146,'调整分录-上期'!F:F)</f>
        <v>0</v>
      </c>
      <c r="AB146" s="60">
        <f>SUMIF('调整分录-上期'!$D:$D,$A146,'调整分录-上期'!G:G)</f>
        <v>0</v>
      </c>
      <c r="AC146" s="75">
        <f t="shared" si="31"/>
        <v>0</v>
      </c>
    </row>
    <row r="147" spans="1:31" ht="15" customHeight="1">
      <c r="A147" s="124" t="s">
        <v>853</v>
      </c>
      <c r="B147" s="54" t="s">
        <v>111</v>
      </c>
      <c r="C147" s="58"/>
      <c r="D147" s="59"/>
      <c r="E147" s="59"/>
      <c r="F147" s="59"/>
      <c r="G147" s="59"/>
      <c r="H147" s="59"/>
      <c r="I147" s="59"/>
      <c r="J147" s="59"/>
      <c r="K147" s="59"/>
      <c r="L147" s="59"/>
      <c r="M147" s="59"/>
      <c r="N147" s="59"/>
      <c r="O147" s="59"/>
      <c r="P147" s="59"/>
      <c r="Q147" s="59"/>
      <c r="R147" s="59"/>
      <c r="S147" s="59"/>
      <c r="T147" s="59"/>
      <c r="U147" s="59"/>
      <c r="V147" s="59"/>
      <c r="W147" s="59"/>
      <c r="X147" s="59"/>
      <c r="Y147" s="59"/>
      <c r="Z147" s="59">
        <f t="shared" si="32"/>
        <v>0</v>
      </c>
      <c r="AA147" s="60">
        <f>SUMIF('调整分录-上期'!$D:$D,$A147,'调整分录-上期'!F:F)</f>
        <v>0</v>
      </c>
      <c r="AB147" s="60">
        <f>SUMIF('调整分录-上期'!$D:$D,$A147,'调整分录-上期'!G:G)</f>
        <v>0</v>
      </c>
      <c r="AC147" s="61">
        <f>Z147+AB147-AA147</f>
        <v>0</v>
      </c>
    </row>
    <row r="148" spans="1:31" ht="15" customHeight="1">
      <c r="A148" s="124" t="s">
        <v>837</v>
      </c>
      <c r="B148" s="54" t="s">
        <v>820</v>
      </c>
      <c r="C148" s="58"/>
      <c r="D148" s="59"/>
      <c r="E148" s="59"/>
      <c r="F148" s="59"/>
      <c r="G148" s="59"/>
      <c r="H148" s="59"/>
      <c r="I148" s="59"/>
      <c r="J148" s="59"/>
      <c r="K148" s="59"/>
      <c r="L148" s="59"/>
      <c r="M148" s="59"/>
      <c r="N148" s="59"/>
      <c r="O148" s="59"/>
      <c r="P148" s="59"/>
      <c r="Q148" s="59"/>
      <c r="R148" s="59"/>
      <c r="S148" s="59"/>
      <c r="T148" s="59"/>
      <c r="U148" s="59"/>
      <c r="V148" s="59"/>
      <c r="W148" s="59"/>
      <c r="X148" s="59"/>
      <c r="Y148" s="59"/>
      <c r="Z148" s="59">
        <f t="shared" si="32"/>
        <v>0</v>
      </c>
      <c r="AA148" s="60">
        <f>SUMIF('调整分录-上期'!$D:$D,$A148,'调整分录-上期'!F:F)</f>
        <v>0</v>
      </c>
      <c r="AB148" s="60">
        <f>SUMIF('调整分录-上期'!$D:$D,$A148,'调整分录-上期'!G:G)</f>
        <v>0</v>
      </c>
      <c r="AC148" s="61">
        <f t="shared" ref="AC148:AC155" si="33">Z148+AB148-AA148</f>
        <v>0</v>
      </c>
    </row>
    <row r="149" spans="1:31" ht="15" customHeight="1">
      <c r="B149" s="76" t="s">
        <v>112</v>
      </c>
      <c r="C149" s="58"/>
      <c r="D149" s="59"/>
      <c r="E149" s="59"/>
      <c r="F149" s="59"/>
      <c r="G149" s="59"/>
      <c r="H149" s="59"/>
      <c r="I149" s="59"/>
      <c r="J149" s="59"/>
      <c r="K149" s="59"/>
      <c r="L149" s="59"/>
      <c r="M149" s="59"/>
      <c r="N149" s="59"/>
      <c r="O149" s="59"/>
      <c r="P149" s="59"/>
      <c r="Q149" s="59"/>
      <c r="R149" s="59"/>
      <c r="S149" s="59"/>
      <c r="T149" s="59"/>
      <c r="U149" s="59"/>
      <c r="V149" s="59"/>
      <c r="W149" s="59"/>
      <c r="X149" s="59"/>
      <c r="Y149" s="59"/>
      <c r="Z149" s="59">
        <f t="shared" si="32"/>
        <v>0</v>
      </c>
      <c r="AA149" s="60"/>
      <c r="AB149" s="60"/>
      <c r="AC149" s="61">
        <f t="shared" si="33"/>
        <v>0</v>
      </c>
    </row>
    <row r="150" spans="1:31" ht="15" customHeight="1">
      <c r="A150" s="124" t="s">
        <v>194</v>
      </c>
      <c r="B150" s="54" t="s">
        <v>821</v>
      </c>
      <c r="C150" s="58"/>
      <c r="D150" s="59"/>
      <c r="E150" s="59"/>
      <c r="F150" s="59"/>
      <c r="G150" s="59"/>
      <c r="H150" s="59"/>
      <c r="I150" s="59"/>
      <c r="J150" s="59"/>
      <c r="K150" s="59"/>
      <c r="L150" s="59"/>
      <c r="M150" s="59"/>
      <c r="N150" s="59"/>
      <c r="O150" s="59"/>
      <c r="P150" s="59"/>
      <c r="Q150" s="59"/>
      <c r="R150" s="59"/>
      <c r="S150" s="59"/>
      <c r="T150" s="59"/>
      <c r="U150" s="59"/>
      <c r="V150" s="59"/>
      <c r="W150" s="59"/>
      <c r="X150" s="59"/>
      <c r="Y150" s="59"/>
      <c r="Z150" s="59">
        <f t="shared" si="32"/>
        <v>0</v>
      </c>
      <c r="AA150" s="60">
        <f>SUMIF('调整分录-上期'!$D:$D,$A150,'调整分录-上期'!F:F)</f>
        <v>0</v>
      </c>
      <c r="AB150" s="60">
        <f>SUMIF('调整分录-上期'!$D:$D,$A150,'调整分录-上期'!G:G)</f>
        <v>0</v>
      </c>
      <c r="AC150" s="61">
        <f t="shared" si="33"/>
        <v>0</v>
      </c>
    </row>
    <row r="151" spans="1:31" ht="15" customHeight="1">
      <c r="A151" s="124" t="s">
        <v>848</v>
      </c>
      <c r="B151" s="54" t="s">
        <v>822</v>
      </c>
      <c r="C151" s="58"/>
      <c r="D151" s="59"/>
      <c r="E151" s="59"/>
      <c r="F151" s="59"/>
      <c r="G151" s="59"/>
      <c r="H151" s="59"/>
      <c r="I151" s="59"/>
      <c r="J151" s="59"/>
      <c r="K151" s="59"/>
      <c r="L151" s="59"/>
      <c r="M151" s="59"/>
      <c r="N151" s="59"/>
      <c r="O151" s="59"/>
      <c r="P151" s="59"/>
      <c r="Q151" s="59"/>
      <c r="R151" s="59"/>
      <c r="S151" s="59"/>
      <c r="T151" s="59"/>
      <c r="U151" s="59"/>
      <c r="V151" s="59"/>
      <c r="W151" s="59"/>
      <c r="X151" s="59"/>
      <c r="Y151" s="59"/>
      <c r="Z151" s="59">
        <f t="shared" si="32"/>
        <v>0</v>
      </c>
      <c r="AA151" s="60">
        <f>SUMIF('调整分录-上期'!$D:$D,$A151,'调整分录-上期'!F:F)</f>
        <v>0</v>
      </c>
      <c r="AB151" s="60">
        <f>SUMIF('调整分录-上期'!$D:$D,$A151,'调整分录-上期'!G:G)</f>
        <v>0</v>
      </c>
      <c r="AC151" s="61">
        <f t="shared" si="33"/>
        <v>0</v>
      </c>
    </row>
    <row r="152" spans="1:31" ht="15" customHeight="1">
      <c r="A152" s="124" t="s">
        <v>192</v>
      </c>
      <c r="B152" s="54" t="s">
        <v>823</v>
      </c>
      <c r="C152" s="58"/>
      <c r="D152" s="59"/>
      <c r="E152" s="59"/>
      <c r="F152" s="59"/>
      <c r="G152" s="59"/>
      <c r="H152" s="59"/>
      <c r="I152" s="59"/>
      <c r="J152" s="59"/>
      <c r="K152" s="59"/>
      <c r="L152" s="59"/>
      <c r="M152" s="59"/>
      <c r="N152" s="59"/>
      <c r="O152" s="59"/>
      <c r="P152" s="59"/>
      <c r="Q152" s="59"/>
      <c r="R152" s="59"/>
      <c r="S152" s="59"/>
      <c r="T152" s="59"/>
      <c r="U152" s="59"/>
      <c r="V152" s="59"/>
      <c r="W152" s="59"/>
      <c r="X152" s="59"/>
      <c r="Y152" s="59"/>
      <c r="Z152" s="59">
        <f t="shared" si="32"/>
        <v>0</v>
      </c>
      <c r="AA152" s="60">
        <f>SUMIF('调整分录-上期'!$D:$D,$A152,'调整分录-上期'!F:F)</f>
        <v>0</v>
      </c>
      <c r="AB152" s="60">
        <f>SUMIF('调整分录-上期'!$D:$D,$A152,'调整分录-上期'!G:G)</f>
        <v>0</v>
      </c>
      <c r="AC152" s="61">
        <f t="shared" si="33"/>
        <v>0</v>
      </c>
    </row>
    <row r="153" spans="1:31" ht="15" customHeight="1">
      <c r="A153" s="124" t="s">
        <v>849</v>
      </c>
      <c r="B153" s="54" t="s">
        <v>824</v>
      </c>
      <c r="C153" s="58"/>
      <c r="D153" s="59"/>
      <c r="E153" s="59"/>
      <c r="F153" s="59"/>
      <c r="G153" s="59"/>
      <c r="H153" s="59"/>
      <c r="I153" s="59"/>
      <c r="J153" s="59"/>
      <c r="K153" s="59"/>
      <c r="L153" s="59"/>
      <c r="M153" s="59"/>
      <c r="N153" s="59"/>
      <c r="O153" s="59"/>
      <c r="P153" s="59"/>
      <c r="Q153" s="59"/>
      <c r="R153" s="59"/>
      <c r="S153" s="59"/>
      <c r="T153" s="59"/>
      <c r="U153" s="59"/>
      <c r="V153" s="59"/>
      <c r="W153" s="59"/>
      <c r="X153" s="59"/>
      <c r="Y153" s="59"/>
      <c r="Z153" s="59">
        <f t="shared" ref="Z153" si="34">SUM(D153:Y153)</f>
        <v>0</v>
      </c>
      <c r="AA153" s="60">
        <f>SUMIF('调整分录-上期'!$D:$D,$A153,'调整分录-上期'!F:F)</f>
        <v>0</v>
      </c>
      <c r="AB153" s="60">
        <f>SUMIF('调整分录-上期'!$D:$D,$A153,'调整分录-上期'!G:G)</f>
        <v>0</v>
      </c>
      <c r="AC153" s="61">
        <f t="shared" si="33"/>
        <v>0</v>
      </c>
    </row>
    <row r="154" spans="1:31" ht="15" customHeight="1">
      <c r="A154" s="124" t="s">
        <v>191</v>
      </c>
      <c r="B154" s="54" t="s">
        <v>825</v>
      </c>
      <c r="C154" s="58"/>
      <c r="D154" s="59"/>
      <c r="E154" s="59"/>
      <c r="F154" s="59"/>
      <c r="G154" s="59"/>
      <c r="H154" s="59"/>
      <c r="I154" s="59"/>
      <c r="J154" s="59"/>
      <c r="K154" s="59"/>
      <c r="L154" s="59"/>
      <c r="M154" s="59"/>
      <c r="N154" s="59"/>
      <c r="O154" s="59"/>
      <c r="P154" s="59"/>
      <c r="Q154" s="59"/>
      <c r="R154" s="59"/>
      <c r="S154" s="59"/>
      <c r="T154" s="59"/>
      <c r="U154" s="59"/>
      <c r="V154" s="59"/>
      <c r="W154" s="59"/>
      <c r="X154" s="59"/>
      <c r="Y154" s="59"/>
      <c r="Z154" s="59">
        <f>SUM(D154:Y154)</f>
        <v>0</v>
      </c>
      <c r="AA154" s="60">
        <f>SUMIF('调整分录-上期'!$D:$D,$A154,'调整分录-上期'!F:F)</f>
        <v>0</v>
      </c>
      <c r="AB154" s="60">
        <f>SUMIF('调整分录-上期'!$D:$D,$A154,'调整分录-上期'!G:G)</f>
        <v>0</v>
      </c>
      <c r="AC154" s="61">
        <f t="shared" si="33"/>
        <v>0</v>
      </c>
    </row>
    <row r="155" spans="1:31" ht="15" customHeight="1">
      <c r="A155" s="124" t="s">
        <v>193</v>
      </c>
      <c r="B155" s="54" t="s">
        <v>826</v>
      </c>
      <c r="C155" s="58"/>
      <c r="D155" s="59"/>
      <c r="E155" s="59"/>
      <c r="F155" s="59"/>
      <c r="G155" s="59"/>
      <c r="H155" s="59"/>
      <c r="I155" s="59"/>
      <c r="J155" s="59"/>
      <c r="K155" s="59"/>
      <c r="L155" s="59"/>
      <c r="M155" s="59"/>
      <c r="N155" s="59"/>
      <c r="O155" s="59"/>
      <c r="P155" s="59"/>
      <c r="Q155" s="59"/>
      <c r="R155" s="59"/>
      <c r="S155" s="59"/>
      <c r="T155" s="59"/>
      <c r="U155" s="59"/>
      <c r="V155" s="59"/>
      <c r="W155" s="59"/>
      <c r="X155" s="59"/>
      <c r="Y155" s="59"/>
      <c r="Z155" s="59">
        <f t="shared" si="32"/>
        <v>0</v>
      </c>
      <c r="AA155" s="60">
        <f>SUMIF('调整分录-上期'!$D:$D,$A155,'调整分录-上期'!F:F)</f>
        <v>0</v>
      </c>
      <c r="AB155" s="60">
        <f>SUMIF('调整分录-上期'!$D:$D,$A155,'调整分录-上期'!G:G)</f>
        <v>0</v>
      </c>
      <c r="AC155" s="61">
        <f t="shared" si="33"/>
        <v>0</v>
      </c>
    </row>
    <row r="156" spans="1:31" ht="15" customHeight="1">
      <c r="B156" s="62" t="s">
        <v>113</v>
      </c>
      <c r="C156" s="66"/>
      <c r="D156" s="67">
        <f>D126-D131+SUM(D147:D155)-D149</f>
        <v>0</v>
      </c>
      <c r="E156" s="67"/>
      <c r="F156" s="67"/>
      <c r="G156" s="67">
        <f>G126-G131+SUM(G147:G155)-G149</f>
        <v>0</v>
      </c>
      <c r="H156" s="67">
        <f>H126-H131+SUM(H147:H155)-H149</f>
        <v>0</v>
      </c>
      <c r="I156" s="67">
        <f>I126-I131+SUM(I147:I155)-I149</f>
        <v>0</v>
      </c>
      <c r="J156" s="67">
        <f>J126-J131+SUM(J147:J155)-J149</f>
        <v>0</v>
      </c>
      <c r="K156" s="67">
        <f>K126-K131+SUM(K147:K155)-K149</f>
        <v>0</v>
      </c>
      <c r="L156" s="67"/>
      <c r="M156" s="67"/>
      <c r="N156" s="67"/>
      <c r="O156" s="67"/>
      <c r="P156" s="67"/>
      <c r="Q156" s="67"/>
      <c r="R156" s="67"/>
      <c r="S156" s="67"/>
      <c r="T156" s="67"/>
      <c r="U156" s="67"/>
      <c r="V156" s="67"/>
      <c r="W156" s="67"/>
      <c r="X156" s="67"/>
      <c r="Y156" s="67"/>
      <c r="Z156" s="63">
        <f t="shared" si="32"/>
        <v>0</v>
      </c>
      <c r="AA156" s="67"/>
      <c r="AB156" s="67"/>
      <c r="AC156" s="68">
        <f>AC126-AC131+SUM(AC147:AC155)-AC149</f>
        <v>0</v>
      </c>
    </row>
    <row r="157" spans="1:31" ht="15" customHeight="1">
      <c r="A157" s="124" t="s">
        <v>844</v>
      </c>
      <c r="B157" s="54" t="s">
        <v>114</v>
      </c>
      <c r="C157" s="58"/>
      <c r="D157" s="59"/>
      <c r="E157" s="59"/>
      <c r="F157" s="59"/>
      <c r="G157" s="59"/>
      <c r="H157" s="59"/>
      <c r="I157" s="59"/>
      <c r="J157" s="59"/>
      <c r="K157" s="59"/>
      <c r="L157" s="59"/>
      <c r="M157" s="59"/>
      <c r="N157" s="59"/>
      <c r="O157" s="59"/>
      <c r="P157" s="59"/>
      <c r="Q157" s="59"/>
      <c r="R157" s="59"/>
      <c r="S157" s="59"/>
      <c r="T157" s="59"/>
      <c r="U157" s="59"/>
      <c r="V157" s="59"/>
      <c r="W157" s="59"/>
      <c r="X157" s="59"/>
      <c r="Y157" s="59"/>
      <c r="Z157" s="59">
        <f t="shared" si="32"/>
        <v>0</v>
      </c>
      <c r="AA157" s="60">
        <f>SUMIF('调整分录-上期'!$D:$D,$A157,'调整分录-上期'!F:F)</f>
        <v>0</v>
      </c>
      <c r="AB157" s="60">
        <f>SUMIF('调整分录-上期'!$D:$D,$A157,'调整分录-上期'!G:G)</f>
        <v>0</v>
      </c>
      <c r="AC157" s="61">
        <f>Z157+AB157-AA157</f>
        <v>0</v>
      </c>
    </row>
    <row r="158" spans="1:31" ht="15" customHeight="1">
      <c r="A158" s="124" t="s">
        <v>845</v>
      </c>
      <c r="B158" s="54" t="s">
        <v>115</v>
      </c>
      <c r="C158" s="58"/>
      <c r="D158" s="59"/>
      <c r="E158" s="59"/>
      <c r="F158" s="59"/>
      <c r="G158" s="59"/>
      <c r="H158" s="59"/>
      <c r="I158" s="59"/>
      <c r="J158" s="59"/>
      <c r="K158" s="59"/>
      <c r="L158" s="59"/>
      <c r="M158" s="59"/>
      <c r="N158" s="59"/>
      <c r="O158" s="59"/>
      <c r="P158" s="59"/>
      <c r="Q158" s="59"/>
      <c r="R158" s="59"/>
      <c r="S158" s="59"/>
      <c r="T158" s="59"/>
      <c r="U158" s="59"/>
      <c r="V158" s="59"/>
      <c r="W158" s="59"/>
      <c r="X158" s="59"/>
      <c r="Y158" s="59"/>
      <c r="Z158" s="59">
        <f t="shared" si="32"/>
        <v>0</v>
      </c>
      <c r="AA158" s="60">
        <f>SUMIF('调整分录-上期'!$D:$D,$A158,'调整分录-上期'!F:F)</f>
        <v>0</v>
      </c>
      <c r="AB158" s="60">
        <f>SUMIF('调整分录-上期'!$D:$D,$A158,'调整分录-上期'!G:G)</f>
        <v>0</v>
      </c>
      <c r="AC158" s="61">
        <f>Z158+AA158-AB158</f>
        <v>0</v>
      </c>
    </row>
    <row r="159" spans="1:31" ht="15" customHeight="1">
      <c r="B159" s="62" t="s">
        <v>116</v>
      </c>
      <c r="C159" s="66"/>
      <c r="D159" s="67">
        <f>D156+D157-D158</f>
        <v>0</v>
      </c>
      <c r="E159" s="67"/>
      <c r="F159" s="67"/>
      <c r="G159" s="67">
        <f t="shared" ref="G159:K159" si="35">G156+G157-G158</f>
        <v>0</v>
      </c>
      <c r="H159" s="67">
        <f t="shared" si="35"/>
        <v>0</v>
      </c>
      <c r="I159" s="67">
        <f t="shared" si="35"/>
        <v>0</v>
      </c>
      <c r="J159" s="67">
        <f t="shared" si="35"/>
        <v>0</v>
      </c>
      <c r="K159" s="67">
        <f t="shared" si="35"/>
        <v>0</v>
      </c>
      <c r="L159" s="67"/>
      <c r="M159" s="67"/>
      <c r="N159" s="67"/>
      <c r="O159" s="67"/>
      <c r="P159" s="67"/>
      <c r="Q159" s="67"/>
      <c r="R159" s="67"/>
      <c r="S159" s="67"/>
      <c r="T159" s="67"/>
      <c r="U159" s="67"/>
      <c r="V159" s="67"/>
      <c r="W159" s="67"/>
      <c r="X159" s="67"/>
      <c r="Y159" s="67"/>
      <c r="Z159" s="63">
        <f t="shared" si="32"/>
        <v>0</v>
      </c>
      <c r="AA159" s="67"/>
      <c r="AB159" s="67"/>
      <c r="AC159" s="68">
        <f>AC156+AC157-AC158</f>
        <v>0</v>
      </c>
    </row>
    <row r="160" spans="1:31" ht="15" customHeight="1">
      <c r="A160" s="124" t="s">
        <v>847</v>
      </c>
      <c r="B160" s="54" t="s">
        <v>117</v>
      </c>
      <c r="C160" s="58"/>
      <c r="D160" s="59"/>
      <c r="E160" s="59"/>
      <c r="F160" s="59"/>
      <c r="G160" s="59"/>
      <c r="H160" s="59"/>
      <c r="I160" s="59"/>
      <c r="J160" s="59"/>
      <c r="K160" s="59"/>
      <c r="L160" s="59"/>
      <c r="M160" s="59"/>
      <c r="N160" s="59"/>
      <c r="O160" s="59"/>
      <c r="P160" s="59"/>
      <c r="Q160" s="59"/>
      <c r="R160" s="59"/>
      <c r="S160" s="59"/>
      <c r="T160" s="59"/>
      <c r="U160" s="59"/>
      <c r="V160" s="59"/>
      <c r="W160" s="59"/>
      <c r="X160" s="59"/>
      <c r="Y160" s="59"/>
      <c r="Z160" s="59">
        <f t="shared" si="32"/>
        <v>0</v>
      </c>
      <c r="AA160" s="60">
        <f>SUMIF('调整分录-上期'!$D:$D,$A160,'调整分录-上期'!F:F)</f>
        <v>0</v>
      </c>
      <c r="AB160" s="60">
        <f>SUMIF('调整分录-上期'!$D:$D,$A160,'调整分录-上期'!G:G)</f>
        <v>0</v>
      </c>
      <c r="AC160" s="61">
        <f>Z160+AA160-AB160</f>
        <v>0</v>
      </c>
    </row>
    <row r="161" spans="1:31" ht="15" customHeight="1">
      <c r="B161" s="62" t="s">
        <v>118</v>
      </c>
      <c r="C161" s="66"/>
      <c r="D161" s="67">
        <f t="shared" ref="D161" si="36">D159-D160</f>
        <v>0</v>
      </c>
      <c r="E161" s="67"/>
      <c r="F161" s="67"/>
      <c r="G161" s="67">
        <f t="shared" ref="G161:K161" si="37">G159-G160</f>
        <v>0</v>
      </c>
      <c r="H161" s="67">
        <f t="shared" si="37"/>
        <v>0</v>
      </c>
      <c r="I161" s="67">
        <f t="shared" si="37"/>
        <v>0</v>
      </c>
      <c r="J161" s="67">
        <f t="shared" si="37"/>
        <v>0</v>
      </c>
      <c r="K161" s="67">
        <f t="shared" si="37"/>
        <v>0</v>
      </c>
      <c r="L161" s="67"/>
      <c r="M161" s="67"/>
      <c r="N161" s="67"/>
      <c r="O161" s="67"/>
      <c r="P161" s="67"/>
      <c r="Q161" s="67"/>
      <c r="R161" s="67"/>
      <c r="S161" s="67"/>
      <c r="T161" s="67"/>
      <c r="U161" s="67"/>
      <c r="V161" s="67"/>
      <c r="W161" s="67"/>
      <c r="X161" s="67"/>
      <c r="Y161" s="67"/>
      <c r="Z161" s="63">
        <f t="shared" si="32"/>
        <v>0</v>
      </c>
      <c r="AA161" s="67">
        <f>SUM(AA127:AA160)</f>
        <v>0</v>
      </c>
      <c r="AB161" s="67">
        <f>SUM(AB127:AB160)</f>
        <v>0</v>
      </c>
      <c r="AC161" s="68">
        <f t="shared" ref="AC161" si="38">AC159-AC160</f>
        <v>0</v>
      </c>
    </row>
    <row r="162" spans="1:31" ht="15" customHeight="1">
      <c r="B162" s="54" t="s">
        <v>119</v>
      </c>
      <c r="C162" s="58"/>
      <c r="D162" s="59"/>
      <c r="E162" s="59"/>
      <c r="F162" s="59"/>
      <c r="G162" s="59"/>
      <c r="H162" s="59"/>
      <c r="I162" s="59"/>
      <c r="J162" s="59"/>
      <c r="K162" s="59"/>
      <c r="L162" s="59"/>
      <c r="M162" s="59"/>
      <c r="N162" s="59"/>
      <c r="O162" s="59"/>
      <c r="P162" s="59"/>
      <c r="Q162" s="59"/>
      <c r="R162" s="59"/>
      <c r="S162" s="59"/>
      <c r="T162" s="59"/>
      <c r="U162" s="59"/>
      <c r="V162" s="59"/>
      <c r="W162" s="59"/>
      <c r="X162" s="59"/>
      <c r="Y162" s="59"/>
      <c r="Z162" s="59">
        <f t="shared" si="32"/>
        <v>0</v>
      </c>
      <c r="AA162" s="60">
        <f>SUMIF('调整分录-上期'!$D:$D,$A162,'调整分录-上期'!F:F)</f>
        <v>0</v>
      </c>
      <c r="AB162" s="60">
        <f>SUMIF('调整分录-上期'!$D:$D,$A162,'调整分录-上期'!G:G)</f>
        <v>0</v>
      </c>
      <c r="AC162" s="61"/>
    </row>
    <row r="163" spans="1:31" ht="15" customHeight="1">
      <c r="B163" s="62" t="s">
        <v>120</v>
      </c>
      <c r="C163" s="66"/>
      <c r="D163" s="67">
        <f>D161-D164</f>
        <v>0</v>
      </c>
      <c r="E163" s="67"/>
      <c r="F163" s="67"/>
      <c r="G163" s="67">
        <f t="shared" ref="G163:K163" si="39">G161-G164</f>
        <v>0</v>
      </c>
      <c r="H163" s="67">
        <f t="shared" si="39"/>
        <v>0</v>
      </c>
      <c r="I163" s="67">
        <f t="shared" si="39"/>
        <v>0</v>
      </c>
      <c r="J163" s="67">
        <f t="shared" si="39"/>
        <v>0</v>
      </c>
      <c r="K163" s="67">
        <f t="shared" si="39"/>
        <v>0</v>
      </c>
      <c r="L163" s="67"/>
      <c r="M163" s="67"/>
      <c r="N163" s="67"/>
      <c r="O163" s="67"/>
      <c r="P163" s="67"/>
      <c r="Q163" s="67"/>
      <c r="R163" s="67"/>
      <c r="S163" s="67"/>
      <c r="T163" s="67"/>
      <c r="U163" s="67"/>
      <c r="V163" s="67"/>
      <c r="W163" s="67"/>
      <c r="X163" s="67"/>
      <c r="Y163" s="67"/>
      <c r="Z163" s="70">
        <f t="shared" si="32"/>
        <v>0</v>
      </c>
      <c r="AA163" s="64"/>
      <c r="AB163" s="64"/>
      <c r="AC163" s="68">
        <f>AC161-AC164</f>
        <v>0</v>
      </c>
    </row>
    <row r="164" spans="1:31" ht="15" customHeight="1">
      <c r="B164" s="54" t="s">
        <v>121</v>
      </c>
      <c r="C164" s="58"/>
      <c r="D164" s="59"/>
      <c r="E164" s="59"/>
      <c r="F164" s="59"/>
      <c r="G164" s="59"/>
      <c r="H164" s="59"/>
      <c r="I164" s="59"/>
      <c r="J164" s="59"/>
      <c r="K164" s="59"/>
      <c r="L164" s="59"/>
      <c r="M164" s="59"/>
      <c r="N164" s="59"/>
      <c r="O164" s="59"/>
      <c r="P164" s="59"/>
      <c r="Q164" s="59"/>
      <c r="R164" s="59"/>
      <c r="S164" s="59"/>
      <c r="T164" s="59"/>
      <c r="U164" s="59"/>
      <c r="V164" s="59"/>
      <c r="W164" s="59"/>
      <c r="X164" s="59"/>
      <c r="Y164" s="59"/>
      <c r="Z164" s="59">
        <f t="shared" si="32"/>
        <v>0</v>
      </c>
      <c r="AA164" s="60"/>
      <c r="AB164" s="60"/>
      <c r="AC164" s="75">
        <f t="shared" ref="AC164:AC165" si="40">Z164+AB164-AA164</f>
        <v>0</v>
      </c>
    </row>
    <row r="165" spans="1:31" ht="15" customHeight="1">
      <c r="B165" s="54" t="s">
        <v>122</v>
      </c>
      <c r="C165" s="58"/>
      <c r="D165" s="59"/>
      <c r="E165" s="59"/>
      <c r="F165" s="59"/>
      <c r="G165" s="59"/>
      <c r="H165" s="59"/>
      <c r="I165" s="59"/>
      <c r="J165" s="59"/>
      <c r="K165" s="59"/>
      <c r="L165" s="59"/>
      <c r="M165" s="59"/>
      <c r="N165" s="59"/>
      <c r="O165" s="59"/>
      <c r="P165" s="59"/>
      <c r="Q165" s="59"/>
      <c r="R165" s="59"/>
      <c r="S165" s="59"/>
      <c r="T165" s="59"/>
      <c r="U165" s="59"/>
      <c r="V165" s="59"/>
      <c r="W165" s="59"/>
      <c r="X165" s="59"/>
      <c r="Y165" s="59"/>
      <c r="Z165" s="59">
        <f t="shared" si="32"/>
        <v>0</v>
      </c>
      <c r="AA165" s="60">
        <f>SUMIF('调整分录-上期'!$D:$D,$A165,'调整分录-上期'!F:F)</f>
        <v>0</v>
      </c>
      <c r="AB165" s="60">
        <f>SUMIF('调整分录-上期'!$D:$D,$A165,'调整分录-上期'!G:G)</f>
        <v>0</v>
      </c>
      <c r="AC165" s="75">
        <f t="shared" si="40"/>
        <v>0</v>
      </c>
    </row>
    <row r="166" spans="1:31" ht="15" customHeight="1">
      <c r="B166" s="62" t="s">
        <v>213</v>
      </c>
      <c r="C166" s="66"/>
      <c r="D166" s="67">
        <f>D161-D167</f>
        <v>0</v>
      </c>
      <c r="E166" s="67"/>
      <c r="F166" s="67"/>
      <c r="G166" s="67">
        <f t="shared" ref="G166:K166" si="41">G161-G167</f>
        <v>0</v>
      </c>
      <c r="H166" s="67">
        <f t="shared" si="41"/>
        <v>0</v>
      </c>
      <c r="I166" s="67">
        <f t="shared" si="41"/>
        <v>0</v>
      </c>
      <c r="J166" s="67">
        <f t="shared" si="41"/>
        <v>0</v>
      </c>
      <c r="K166" s="67">
        <f t="shared" si="41"/>
        <v>0</v>
      </c>
      <c r="L166" s="67"/>
      <c r="M166" s="67"/>
      <c r="N166" s="67"/>
      <c r="O166" s="67"/>
      <c r="P166" s="67"/>
      <c r="Q166" s="67"/>
      <c r="R166" s="67"/>
      <c r="S166" s="67"/>
      <c r="T166" s="67"/>
      <c r="U166" s="67"/>
      <c r="V166" s="67"/>
      <c r="W166" s="67"/>
      <c r="X166" s="67"/>
      <c r="Y166" s="67"/>
      <c r="Z166" s="70">
        <f t="shared" si="32"/>
        <v>0</v>
      </c>
      <c r="AA166" s="64"/>
      <c r="AB166" s="64"/>
      <c r="AC166" s="68">
        <f>AC161-AC167</f>
        <v>0</v>
      </c>
    </row>
    <row r="167" spans="1:31" ht="15" customHeight="1">
      <c r="A167" s="124" t="s">
        <v>842</v>
      </c>
      <c r="B167" s="54" t="s">
        <v>214</v>
      </c>
      <c r="C167" s="58"/>
      <c r="D167" s="59"/>
      <c r="E167" s="59"/>
      <c r="F167" s="59"/>
      <c r="G167" s="59"/>
      <c r="H167" s="59"/>
      <c r="I167" s="59"/>
      <c r="J167" s="59"/>
      <c r="K167" s="59"/>
      <c r="L167" s="59"/>
      <c r="M167" s="59"/>
      <c r="N167" s="59"/>
      <c r="O167" s="59"/>
      <c r="P167" s="59"/>
      <c r="Q167" s="59"/>
      <c r="R167" s="59"/>
      <c r="S167" s="59"/>
      <c r="T167" s="59"/>
      <c r="U167" s="59"/>
      <c r="V167" s="59"/>
      <c r="W167" s="59"/>
      <c r="X167" s="59"/>
      <c r="Y167" s="59"/>
      <c r="Z167" s="59">
        <f t="shared" si="32"/>
        <v>0</v>
      </c>
      <c r="AA167" s="60">
        <f>SUMIF('调整分录-上期'!$D:$D,$A167,'调整分录-上期'!F:F)</f>
        <v>0</v>
      </c>
      <c r="AB167" s="60">
        <f>SUMIF('调整分录-上期'!$D:$D,$A167,'调整分录-上期'!G:G)</f>
        <v>0</v>
      </c>
      <c r="AC167" s="75">
        <f>Z167+AA167-AB167</f>
        <v>0</v>
      </c>
    </row>
    <row r="168" spans="1:31" ht="15" customHeight="1">
      <c r="A168" s="124" t="s">
        <v>843</v>
      </c>
      <c r="B168" s="77" t="s">
        <v>77</v>
      </c>
      <c r="C168" s="58"/>
      <c r="D168" s="59"/>
      <c r="E168" s="59"/>
      <c r="F168" s="59"/>
      <c r="G168" s="59"/>
      <c r="H168" s="59"/>
      <c r="I168" s="59"/>
      <c r="J168" s="59"/>
      <c r="K168" s="59"/>
      <c r="L168" s="59"/>
      <c r="M168" s="59"/>
      <c r="N168" s="59"/>
      <c r="O168" s="59"/>
      <c r="P168" s="59"/>
      <c r="Q168" s="59"/>
      <c r="R168" s="59"/>
      <c r="S168" s="59"/>
      <c r="T168" s="59"/>
      <c r="U168" s="59"/>
      <c r="V168" s="59"/>
      <c r="W168" s="59"/>
      <c r="X168" s="59"/>
      <c r="Y168" s="59"/>
      <c r="Z168" s="59">
        <f t="shared" si="32"/>
        <v>0</v>
      </c>
      <c r="AA168" s="60">
        <f>SUMIF('调整分录-上期'!$D:$D,$A168,'调整分录-上期'!F:F)</f>
        <v>0</v>
      </c>
      <c r="AB168" s="60">
        <f>SUMIF('调整分录-上期'!$D:$D,$A168,'调整分录-上期'!G:G)</f>
        <v>0</v>
      </c>
      <c r="AC168" s="75">
        <f>Z168+AB168-AA168</f>
        <v>0</v>
      </c>
    </row>
    <row r="169" spans="1:31" ht="15" customHeight="1">
      <c r="A169" s="124" t="s">
        <v>196</v>
      </c>
      <c r="B169" s="77" t="s">
        <v>78</v>
      </c>
      <c r="C169" s="58"/>
      <c r="D169" s="59"/>
      <c r="E169" s="59"/>
      <c r="F169" s="59"/>
      <c r="G169" s="59"/>
      <c r="H169" s="59"/>
      <c r="I169" s="59"/>
      <c r="J169" s="59"/>
      <c r="K169" s="59"/>
      <c r="L169" s="59"/>
      <c r="M169" s="59"/>
      <c r="N169" s="59"/>
      <c r="O169" s="59"/>
      <c r="P169" s="59"/>
      <c r="Q169" s="59"/>
      <c r="R169" s="59"/>
      <c r="S169" s="59"/>
      <c r="T169" s="59"/>
      <c r="U169" s="59"/>
      <c r="V169" s="59"/>
      <c r="W169" s="59"/>
      <c r="X169" s="59"/>
      <c r="Y169" s="59"/>
      <c r="Z169" s="59">
        <f t="shared" si="32"/>
        <v>0</v>
      </c>
      <c r="AA169" s="60">
        <f>SUMIF('调整分录-上期'!$D:$D,$A169,'调整分录-上期'!F:F)</f>
        <v>0</v>
      </c>
      <c r="AB169" s="60">
        <f>SUMIF('调整分录-上期'!$D:$D,$A169,'调整分录-上期'!G:G)</f>
        <v>0</v>
      </c>
      <c r="AC169" s="75">
        <f>Z169+AB169-AA169</f>
        <v>0</v>
      </c>
    </row>
    <row r="170" spans="1:31" ht="15" customHeight="1">
      <c r="B170" s="77"/>
      <c r="C170" s="58"/>
      <c r="D170" s="59"/>
      <c r="E170" s="59"/>
      <c r="F170" s="59"/>
      <c r="G170" s="59"/>
      <c r="H170" s="59"/>
      <c r="I170" s="59"/>
      <c r="J170" s="59"/>
      <c r="K170" s="59"/>
      <c r="L170" s="59"/>
      <c r="M170" s="59"/>
      <c r="N170" s="59"/>
      <c r="O170" s="59"/>
      <c r="P170" s="59"/>
      <c r="Q170" s="59"/>
      <c r="R170" s="59"/>
      <c r="S170" s="59"/>
      <c r="T170" s="59"/>
      <c r="U170" s="59"/>
      <c r="V170" s="59"/>
      <c r="W170" s="59"/>
      <c r="X170" s="59"/>
      <c r="Y170" s="59"/>
      <c r="Z170" s="59">
        <f t="shared" si="32"/>
        <v>0</v>
      </c>
      <c r="AA170" s="60">
        <f>SUMIF('调整分录-上期'!$D:$D,$A170,'调整分录-上期'!F:F)</f>
        <v>0</v>
      </c>
      <c r="AB170" s="60">
        <f>SUMIF('调整分录-上期'!$D:$D,$A170,'调整分录-上期'!G:G)</f>
        <v>0</v>
      </c>
      <c r="AC170" s="61"/>
    </row>
    <row r="171" spans="1:31" ht="15" customHeight="1">
      <c r="B171" s="78" t="s">
        <v>79</v>
      </c>
      <c r="C171" s="66"/>
      <c r="D171" s="67">
        <f>D166+D168+D169</f>
        <v>0</v>
      </c>
      <c r="E171" s="67"/>
      <c r="F171" s="67"/>
      <c r="G171" s="67">
        <f t="shared" ref="G171:K171" si="42">G166+G168+G169</f>
        <v>0</v>
      </c>
      <c r="H171" s="67">
        <f t="shared" si="42"/>
        <v>0</v>
      </c>
      <c r="I171" s="67">
        <f t="shared" si="42"/>
        <v>0</v>
      </c>
      <c r="J171" s="67">
        <f t="shared" si="42"/>
        <v>0</v>
      </c>
      <c r="K171" s="67">
        <f t="shared" si="42"/>
        <v>0</v>
      </c>
      <c r="L171" s="67"/>
      <c r="M171" s="67"/>
      <c r="N171" s="67"/>
      <c r="O171" s="67"/>
      <c r="P171" s="67"/>
      <c r="Q171" s="67"/>
      <c r="R171" s="67"/>
      <c r="S171" s="67"/>
      <c r="T171" s="67"/>
      <c r="U171" s="67"/>
      <c r="V171" s="67"/>
      <c r="W171" s="67"/>
      <c r="X171" s="67"/>
      <c r="Y171" s="67"/>
      <c r="Z171" s="63">
        <f t="shared" si="32"/>
        <v>0</v>
      </c>
      <c r="AA171" s="67"/>
      <c r="AB171" s="67"/>
      <c r="AC171" s="68">
        <f>AC166+AC168+AC169</f>
        <v>0</v>
      </c>
    </row>
    <row r="172" spans="1:31" ht="15" customHeight="1">
      <c r="A172" s="124" t="s">
        <v>841</v>
      </c>
      <c r="B172" s="77" t="s">
        <v>81</v>
      </c>
      <c r="C172" s="58"/>
      <c r="D172" s="59"/>
      <c r="E172" s="59"/>
      <c r="F172" s="59"/>
      <c r="G172" s="59"/>
      <c r="H172" s="59"/>
      <c r="I172" s="59"/>
      <c r="J172" s="59"/>
      <c r="K172" s="59"/>
      <c r="L172" s="59"/>
      <c r="M172" s="59"/>
      <c r="N172" s="59"/>
      <c r="O172" s="59"/>
      <c r="P172" s="59"/>
      <c r="Q172" s="59"/>
      <c r="R172" s="59"/>
      <c r="S172" s="59"/>
      <c r="T172" s="59"/>
      <c r="U172" s="59"/>
      <c r="V172" s="59"/>
      <c r="W172" s="59"/>
      <c r="X172" s="59"/>
      <c r="Y172" s="59"/>
      <c r="Z172" s="59">
        <f t="shared" si="32"/>
        <v>0</v>
      </c>
      <c r="AA172" s="60">
        <f>SUMIF('调整分录-上期'!$D:$D,$A172,'调整分录-上期'!F:F)</f>
        <v>0</v>
      </c>
      <c r="AB172" s="60">
        <f>SUMIF('调整分录-上期'!$D:$D,$A172,'调整分录-上期'!G:G)</f>
        <v>0</v>
      </c>
      <c r="AC172" s="61">
        <f>Z172+AA172-AB172</f>
        <v>0</v>
      </c>
      <c r="AD172" s="125">
        <f>AC172-D172</f>
        <v>0</v>
      </c>
      <c r="AE172" s="125"/>
    </row>
    <row r="173" spans="1:31" ht="15" customHeight="1">
      <c r="A173" s="124" t="s">
        <v>197</v>
      </c>
      <c r="B173" s="77" t="s">
        <v>83</v>
      </c>
      <c r="C173" s="58"/>
      <c r="D173" s="59"/>
      <c r="E173" s="59"/>
      <c r="F173" s="59"/>
      <c r="G173" s="59"/>
      <c r="H173" s="59"/>
      <c r="I173" s="59"/>
      <c r="J173" s="59"/>
      <c r="K173" s="59"/>
      <c r="L173" s="59"/>
      <c r="M173" s="59"/>
      <c r="N173" s="59"/>
      <c r="O173" s="59"/>
      <c r="P173" s="59"/>
      <c r="Q173" s="59"/>
      <c r="R173" s="59"/>
      <c r="S173" s="59"/>
      <c r="T173" s="59"/>
      <c r="U173" s="59"/>
      <c r="V173" s="59"/>
      <c r="W173" s="59"/>
      <c r="X173" s="59"/>
      <c r="Y173" s="59"/>
      <c r="Z173" s="59">
        <f t="shared" si="32"/>
        <v>0</v>
      </c>
      <c r="AA173" s="60">
        <f>SUMIF('调整分录-上期'!$D:$D,$A173,'调整分录-上期'!F:F)</f>
        <v>0</v>
      </c>
      <c r="AB173" s="60">
        <f>SUMIF('调整分录-上期'!$D:$D,$A173,'调整分录-上期'!G:G)</f>
        <v>0</v>
      </c>
      <c r="AC173" s="61">
        <f t="shared" ref="AC173:AC178" si="43">Z173+AA173-AB173</f>
        <v>0</v>
      </c>
    </row>
    <row r="174" spans="1:31" ht="15" customHeight="1">
      <c r="A174" s="124" t="s">
        <v>198</v>
      </c>
      <c r="B174" s="77" t="s">
        <v>85</v>
      </c>
      <c r="C174" s="58"/>
      <c r="D174" s="59"/>
      <c r="E174" s="59"/>
      <c r="F174" s="59"/>
      <c r="G174" s="59"/>
      <c r="H174" s="59"/>
      <c r="I174" s="59"/>
      <c r="J174" s="59"/>
      <c r="K174" s="59"/>
      <c r="L174" s="59"/>
      <c r="M174" s="59"/>
      <c r="N174" s="59"/>
      <c r="O174" s="59"/>
      <c r="P174" s="59"/>
      <c r="Q174" s="59"/>
      <c r="R174" s="59"/>
      <c r="S174" s="59"/>
      <c r="T174" s="59"/>
      <c r="U174" s="59"/>
      <c r="V174" s="59"/>
      <c r="W174" s="59"/>
      <c r="X174" s="59"/>
      <c r="Y174" s="59"/>
      <c r="Z174" s="59">
        <f t="shared" ref="Z174:Z186" si="44">SUM(D174:Y174)</f>
        <v>0</v>
      </c>
      <c r="AA174" s="60">
        <f>SUMIF('调整分录-上期'!$D:$D,$A174,'调整分录-上期'!F:F)</f>
        <v>0</v>
      </c>
      <c r="AB174" s="60">
        <f>SUMIF('调整分录-上期'!$D:$D,$A174,'调整分录-上期'!G:G)</f>
        <v>0</v>
      </c>
      <c r="AC174" s="61">
        <f t="shared" si="43"/>
        <v>0</v>
      </c>
    </row>
    <row r="175" spans="1:31" ht="15" customHeight="1">
      <c r="A175" s="124" t="s">
        <v>199</v>
      </c>
      <c r="B175" s="77" t="s">
        <v>87</v>
      </c>
      <c r="C175" s="58"/>
      <c r="D175" s="59"/>
      <c r="E175" s="59"/>
      <c r="F175" s="59"/>
      <c r="G175" s="59"/>
      <c r="H175" s="59"/>
      <c r="I175" s="59"/>
      <c r="J175" s="59"/>
      <c r="K175" s="59"/>
      <c r="L175" s="59"/>
      <c r="M175" s="59"/>
      <c r="N175" s="59"/>
      <c r="O175" s="59"/>
      <c r="P175" s="59"/>
      <c r="Q175" s="59"/>
      <c r="R175" s="59"/>
      <c r="S175" s="59"/>
      <c r="T175" s="59"/>
      <c r="U175" s="59"/>
      <c r="V175" s="59"/>
      <c r="W175" s="59"/>
      <c r="X175" s="59"/>
      <c r="Y175" s="59"/>
      <c r="Z175" s="59">
        <f t="shared" si="44"/>
        <v>0</v>
      </c>
      <c r="AA175" s="60">
        <f>SUMIF('调整分录-上期'!$D:$D,$A175,'调整分录-上期'!F:F)</f>
        <v>0</v>
      </c>
      <c r="AB175" s="60">
        <f>SUMIF('调整分录-上期'!$D:$D,$A175,'调整分录-上期'!G:G)</f>
        <v>0</v>
      </c>
      <c r="AC175" s="61">
        <f t="shared" si="43"/>
        <v>0</v>
      </c>
    </row>
    <row r="176" spans="1:31" ht="15" customHeight="1">
      <c r="A176" s="124" t="s">
        <v>200</v>
      </c>
      <c r="B176" s="77" t="s">
        <v>88</v>
      </c>
      <c r="C176" s="58"/>
      <c r="D176" s="59"/>
      <c r="E176" s="59"/>
      <c r="F176" s="59"/>
      <c r="G176" s="59"/>
      <c r="H176" s="59"/>
      <c r="I176" s="59"/>
      <c r="J176" s="59"/>
      <c r="K176" s="59"/>
      <c r="L176" s="59"/>
      <c r="M176" s="59"/>
      <c r="N176" s="59"/>
      <c r="O176" s="59"/>
      <c r="P176" s="59"/>
      <c r="Q176" s="59"/>
      <c r="R176" s="59"/>
      <c r="S176" s="59"/>
      <c r="T176" s="59"/>
      <c r="U176" s="59"/>
      <c r="V176" s="59"/>
      <c r="W176" s="59"/>
      <c r="X176" s="59"/>
      <c r="Y176" s="59"/>
      <c r="Z176" s="59">
        <f t="shared" si="44"/>
        <v>0</v>
      </c>
      <c r="AA176" s="60">
        <f>SUMIF('调整分录-上期'!$D:$D,$A176,'调整分录-上期'!F:F)</f>
        <v>0</v>
      </c>
      <c r="AB176" s="60">
        <f>SUMIF('调整分录-上期'!$D:$D,$A176,'调整分录-上期'!G:G)</f>
        <v>0</v>
      </c>
      <c r="AC176" s="61">
        <f t="shared" si="43"/>
        <v>0</v>
      </c>
      <c r="AE176" s="127"/>
    </row>
    <row r="177" spans="1:30" ht="15" customHeight="1">
      <c r="A177" s="124" t="s">
        <v>201</v>
      </c>
      <c r="B177" s="77" t="s">
        <v>89</v>
      </c>
      <c r="C177" s="58"/>
      <c r="D177" s="59"/>
      <c r="E177" s="59"/>
      <c r="F177" s="59"/>
      <c r="G177" s="59"/>
      <c r="H177" s="59"/>
      <c r="I177" s="59"/>
      <c r="J177" s="59"/>
      <c r="K177" s="59"/>
      <c r="L177" s="59"/>
      <c r="M177" s="59"/>
      <c r="N177" s="59"/>
      <c r="O177" s="59"/>
      <c r="P177" s="59"/>
      <c r="Q177" s="59"/>
      <c r="R177" s="59"/>
      <c r="S177" s="59"/>
      <c r="T177" s="59"/>
      <c r="U177" s="59"/>
      <c r="V177" s="59"/>
      <c r="W177" s="59"/>
      <c r="X177" s="59"/>
      <c r="Y177" s="59"/>
      <c r="Z177" s="59">
        <f t="shared" si="44"/>
        <v>0</v>
      </c>
      <c r="AA177" s="60">
        <f>SUMIF('调整分录-上期'!$D:$D,$A177,'调整分录-上期'!F:F)</f>
        <v>0</v>
      </c>
      <c r="AB177" s="60">
        <f>SUMIF('调整分录-上期'!$D:$D,$A177,'调整分录-上期'!G:G)</f>
        <v>0</v>
      </c>
      <c r="AC177" s="61">
        <f t="shared" si="43"/>
        <v>0</v>
      </c>
    </row>
    <row r="178" spans="1:30" ht="15" customHeight="1">
      <c r="B178" s="77"/>
      <c r="C178" s="58"/>
      <c r="D178" s="59"/>
      <c r="E178" s="59"/>
      <c r="F178" s="59"/>
      <c r="G178" s="59"/>
      <c r="H178" s="59"/>
      <c r="I178" s="59"/>
      <c r="J178" s="59"/>
      <c r="K178" s="59"/>
      <c r="L178" s="59"/>
      <c r="M178" s="59"/>
      <c r="N178" s="59"/>
      <c r="O178" s="59"/>
      <c r="P178" s="59"/>
      <c r="Q178" s="59"/>
      <c r="R178" s="59"/>
      <c r="S178" s="59"/>
      <c r="T178" s="59"/>
      <c r="U178" s="59"/>
      <c r="V178" s="59"/>
      <c r="W178" s="59"/>
      <c r="X178" s="59"/>
      <c r="Y178" s="59"/>
      <c r="Z178" s="59">
        <f t="shared" si="44"/>
        <v>0</v>
      </c>
      <c r="AA178" s="60">
        <f>SUMIF('调整分录-上期'!$D:$D,$A178,'调整分录-上期'!F:F)</f>
        <v>0</v>
      </c>
      <c r="AB178" s="60">
        <f>SUMIF('调整分录-上期'!$D:$D,$A178,'调整分录-上期'!G:G)</f>
        <v>0</v>
      </c>
      <c r="AC178" s="61">
        <f t="shared" si="43"/>
        <v>0</v>
      </c>
    </row>
    <row r="179" spans="1:30" ht="15" customHeight="1">
      <c r="B179" s="78" t="s">
        <v>91</v>
      </c>
      <c r="C179" s="66"/>
      <c r="D179" s="67">
        <f>D171-SUM(D172:D178)</f>
        <v>0</v>
      </c>
      <c r="E179" s="67"/>
      <c r="F179" s="67"/>
      <c r="G179" s="67">
        <f t="shared" ref="G179:K179" si="45">G171-SUM(G172:G178)</f>
        <v>0</v>
      </c>
      <c r="H179" s="67">
        <f t="shared" si="45"/>
        <v>0</v>
      </c>
      <c r="I179" s="67">
        <f t="shared" si="45"/>
        <v>0</v>
      </c>
      <c r="J179" s="67">
        <f t="shared" si="45"/>
        <v>0</v>
      </c>
      <c r="K179" s="67">
        <f t="shared" si="45"/>
        <v>0</v>
      </c>
      <c r="L179" s="67"/>
      <c r="M179" s="67"/>
      <c r="N179" s="67"/>
      <c r="O179" s="67"/>
      <c r="P179" s="67"/>
      <c r="Q179" s="67"/>
      <c r="R179" s="67"/>
      <c r="S179" s="67"/>
      <c r="T179" s="67"/>
      <c r="U179" s="67"/>
      <c r="V179" s="67"/>
      <c r="W179" s="67"/>
      <c r="X179" s="67"/>
      <c r="Y179" s="67"/>
      <c r="Z179" s="63">
        <f t="shared" si="44"/>
        <v>0</v>
      </c>
      <c r="AA179" s="67"/>
      <c r="AB179" s="67"/>
      <c r="AC179" s="68">
        <f>AC171-SUM(AC172:AC178)</f>
        <v>0</v>
      </c>
    </row>
    <row r="180" spans="1:30" ht="15" customHeight="1">
      <c r="A180" s="124" t="s">
        <v>839</v>
      </c>
      <c r="B180" s="77" t="s">
        <v>93</v>
      </c>
      <c r="C180" s="58"/>
      <c r="D180" s="59"/>
      <c r="E180" s="59"/>
      <c r="F180" s="59"/>
      <c r="G180" s="59"/>
      <c r="H180" s="59"/>
      <c r="I180" s="59"/>
      <c r="J180" s="59"/>
      <c r="K180" s="59"/>
      <c r="L180" s="59"/>
      <c r="M180" s="59"/>
      <c r="N180" s="59"/>
      <c r="O180" s="59"/>
      <c r="P180" s="59"/>
      <c r="Q180" s="59"/>
      <c r="R180" s="59"/>
      <c r="S180" s="59"/>
      <c r="T180" s="59"/>
      <c r="U180" s="59"/>
      <c r="V180" s="59"/>
      <c r="W180" s="59"/>
      <c r="X180" s="59"/>
      <c r="Y180" s="59"/>
      <c r="Z180" s="59">
        <f t="shared" si="44"/>
        <v>0</v>
      </c>
      <c r="AA180" s="60">
        <f>SUMIF('调整分录-上期'!$D:$D,$A180,'调整分录-上期'!F:F)</f>
        <v>0</v>
      </c>
      <c r="AB180" s="60">
        <f>SUMIF('调整分录-上期'!$D:$D,$A180,'调整分录-上期'!G:G)</f>
        <v>0</v>
      </c>
      <c r="AC180" s="61">
        <f t="shared" ref="AC180:AC186" si="46">Z180+AA180-AB180</f>
        <v>0</v>
      </c>
    </row>
    <row r="181" spans="1:30" ht="15" customHeight="1">
      <c r="A181" s="124" t="s">
        <v>202</v>
      </c>
      <c r="B181" s="77" t="s">
        <v>95</v>
      </c>
      <c r="C181" s="58"/>
      <c r="D181" s="59"/>
      <c r="E181" s="59"/>
      <c r="F181" s="59"/>
      <c r="G181" s="59"/>
      <c r="H181" s="59"/>
      <c r="I181" s="59"/>
      <c r="J181" s="59"/>
      <c r="K181" s="59"/>
      <c r="L181" s="59"/>
      <c r="M181" s="59"/>
      <c r="N181" s="59"/>
      <c r="O181" s="59"/>
      <c r="P181" s="59"/>
      <c r="Q181" s="59"/>
      <c r="R181" s="59"/>
      <c r="S181" s="59"/>
      <c r="T181" s="59"/>
      <c r="U181" s="59"/>
      <c r="V181" s="59"/>
      <c r="W181" s="59"/>
      <c r="X181" s="59"/>
      <c r="Y181" s="59"/>
      <c r="Z181" s="59">
        <f t="shared" si="44"/>
        <v>0</v>
      </c>
      <c r="AA181" s="60">
        <f>SUMIF('调整分录-上期'!$D:$D,$A181,'调整分录-上期'!F:F)</f>
        <v>0</v>
      </c>
      <c r="AB181" s="60">
        <f>SUMIF('调整分录-上期'!$D:$D,$A181,'调整分录-上期'!G:G)</f>
        <v>0</v>
      </c>
      <c r="AC181" s="61">
        <f t="shared" si="46"/>
        <v>0</v>
      </c>
    </row>
    <row r="182" spans="1:30" s="131" customFormat="1" ht="15" customHeight="1">
      <c r="A182" s="131" t="s">
        <v>203</v>
      </c>
      <c r="B182" s="98" t="s">
        <v>97</v>
      </c>
      <c r="C182" s="99"/>
      <c r="D182" s="100"/>
      <c r="E182" s="100"/>
      <c r="F182" s="100"/>
      <c r="G182" s="100"/>
      <c r="H182" s="100"/>
      <c r="I182" s="100"/>
      <c r="J182" s="100"/>
      <c r="K182" s="100"/>
      <c r="L182" s="100"/>
      <c r="M182" s="100"/>
      <c r="N182" s="100"/>
      <c r="O182" s="100"/>
      <c r="P182" s="100"/>
      <c r="Q182" s="100"/>
      <c r="R182" s="100"/>
      <c r="S182" s="100"/>
      <c r="T182" s="100"/>
      <c r="U182" s="100"/>
      <c r="V182" s="100"/>
      <c r="W182" s="100"/>
      <c r="X182" s="100"/>
      <c r="Y182" s="100"/>
      <c r="Z182" s="100">
        <f t="shared" si="44"/>
        <v>0</v>
      </c>
      <c r="AA182" s="101">
        <f>SUMIF('调整分录-上期'!$D:$D,$A182,'调整分录-上期'!F:F)</f>
        <v>0</v>
      </c>
      <c r="AB182" s="101">
        <f>SUMIF('调整分录-上期'!$D:$D,$A182,'调整分录-上期'!G:G)</f>
        <v>0</v>
      </c>
      <c r="AC182" s="102">
        <f t="shared" si="46"/>
        <v>0</v>
      </c>
      <c r="AD182" s="132"/>
    </row>
    <row r="183" spans="1:30" ht="15" customHeight="1">
      <c r="A183" s="124" t="s">
        <v>204</v>
      </c>
      <c r="B183" s="77" t="s">
        <v>99</v>
      </c>
      <c r="C183" s="58"/>
      <c r="D183" s="59"/>
      <c r="E183" s="59"/>
      <c r="F183" s="59"/>
      <c r="G183" s="59"/>
      <c r="H183" s="59"/>
      <c r="I183" s="59"/>
      <c r="J183" s="59"/>
      <c r="K183" s="59"/>
      <c r="L183" s="59"/>
      <c r="M183" s="59"/>
      <c r="N183" s="59"/>
      <c r="O183" s="59"/>
      <c r="P183" s="59"/>
      <c r="Q183" s="59"/>
      <c r="R183" s="59"/>
      <c r="S183" s="59"/>
      <c r="T183" s="59"/>
      <c r="U183" s="59"/>
      <c r="V183" s="59"/>
      <c r="W183" s="59"/>
      <c r="X183" s="59"/>
      <c r="Y183" s="59"/>
      <c r="Z183" s="59">
        <f t="shared" si="44"/>
        <v>0</v>
      </c>
      <c r="AA183" s="60">
        <f>SUMIF('调整分录-上期'!$D:$D,$A183,'调整分录-上期'!F:F)</f>
        <v>0</v>
      </c>
      <c r="AB183" s="60">
        <f>SUMIF('调整分录-上期'!$D:$D,$A183,'调整分录-上期'!G:G)</f>
        <v>0</v>
      </c>
      <c r="AC183" s="61">
        <f t="shared" si="46"/>
        <v>0</v>
      </c>
    </row>
    <row r="184" spans="1:30" ht="15" customHeight="1">
      <c r="A184" s="124" t="s">
        <v>205</v>
      </c>
      <c r="B184" s="77" t="s">
        <v>101</v>
      </c>
      <c r="C184" s="58"/>
      <c r="D184" s="59"/>
      <c r="E184" s="59"/>
      <c r="F184" s="59"/>
      <c r="G184" s="59"/>
      <c r="H184" s="59"/>
      <c r="I184" s="59"/>
      <c r="J184" s="59"/>
      <c r="K184" s="59"/>
      <c r="L184" s="59"/>
      <c r="M184" s="59"/>
      <c r="N184" s="59"/>
      <c r="O184" s="59"/>
      <c r="P184" s="59"/>
      <c r="Q184" s="59"/>
      <c r="R184" s="59"/>
      <c r="S184" s="59"/>
      <c r="T184" s="59"/>
      <c r="U184" s="59"/>
      <c r="V184" s="59"/>
      <c r="W184" s="59"/>
      <c r="X184" s="59"/>
      <c r="Y184" s="59"/>
      <c r="Z184" s="59">
        <f t="shared" si="44"/>
        <v>0</v>
      </c>
      <c r="AA184" s="60">
        <f>SUMIF('调整分录-上期'!$D:$D,$A184,'调整分录-上期'!F:F)</f>
        <v>0</v>
      </c>
      <c r="AB184" s="60">
        <f>SUMIF('调整分录-上期'!$D:$D,$A184,'调整分录-上期'!G:G)</f>
        <v>0</v>
      </c>
      <c r="AC184" s="61">
        <f t="shared" si="46"/>
        <v>0</v>
      </c>
    </row>
    <row r="185" spans="1:30" ht="15" customHeight="1">
      <c r="A185" s="124" t="s">
        <v>206</v>
      </c>
      <c r="B185" s="77" t="s">
        <v>103</v>
      </c>
      <c r="C185" s="58"/>
      <c r="D185" s="59"/>
      <c r="E185" s="59"/>
      <c r="F185" s="59"/>
      <c r="G185" s="59"/>
      <c r="H185" s="59"/>
      <c r="I185" s="59"/>
      <c r="J185" s="59"/>
      <c r="K185" s="59"/>
      <c r="L185" s="59"/>
      <c r="M185" s="59"/>
      <c r="N185" s="59"/>
      <c r="O185" s="59"/>
      <c r="P185" s="59"/>
      <c r="Q185" s="59"/>
      <c r="R185" s="59"/>
      <c r="S185" s="59"/>
      <c r="T185" s="59"/>
      <c r="U185" s="59"/>
      <c r="V185" s="59"/>
      <c r="W185" s="59"/>
      <c r="X185" s="59"/>
      <c r="Y185" s="59"/>
      <c r="Z185" s="59">
        <f t="shared" si="44"/>
        <v>0</v>
      </c>
      <c r="AA185" s="60">
        <f>SUMIF('调整分录-上期'!$D:$D,$A185,'调整分录-上期'!F:F)</f>
        <v>0</v>
      </c>
      <c r="AB185" s="60">
        <f>SUMIF('调整分录-上期'!$D:$D,$A185,'调整分录-上期'!G:G)</f>
        <v>0</v>
      </c>
      <c r="AC185" s="61">
        <f t="shared" si="46"/>
        <v>0</v>
      </c>
    </row>
    <row r="186" spans="1:30" ht="15" customHeight="1">
      <c r="B186" s="77"/>
      <c r="C186" s="58"/>
      <c r="D186" s="59"/>
      <c r="E186" s="59"/>
      <c r="F186" s="59"/>
      <c r="G186" s="59"/>
      <c r="H186" s="59"/>
      <c r="I186" s="59"/>
      <c r="J186" s="59"/>
      <c r="K186" s="59"/>
      <c r="L186" s="59"/>
      <c r="M186" s="59"/>
      <c r="N186" s="59"/>
      <c r="O186" s="59"/>
      <c r="P186" s="59"/>
      <c r="Q186" s="59"/>
      <c r="R186" s="59"/>
      <c r="S186" s="59"/>
      <c r="T186" s="59"/>
      <c r="U186" s="59"/>
      <c r="V186" s="59"/>
      <c r="W186" s="59"/>
      <c r="X186" s="59"/>
      <c r="Y186" s="59"/>
      <c r="Z186" s="59">
        <f t="shared" si="44"/>
        <v>0</v>
      </c>
      <c r="AA186" s="60">
        <f>SUMIF('调整分录-上期'!$D:$D,$A186,'调整分录-上期'!F:F)</f>
        <v>0</v>
      </c>
      <c r="AB186" s="60">
        <f>SUMIF('调整分录-上期'!$D:$D,$A186,'调整分录-上期'!G:G)</f>
        <v>0</v>
      </c>
      <c r="AC186" s="61">
        <f t="shared" si="46"/>
        <v>0</v>
      </c>
    </row>
    <row r="187" spans="1:30" ht="15" customHeight="1" thickBot="1">
      <c r="A187" s="124" t="s">
        <v>174</v>
      </c>
      <c r="B187" s="79" t="s">
        <v>106</v>
      </c>
      <c r="C187" s="80"/>
      <c r="D187" s="81">
        <f>D179-SUM(D180:D186)</f>
        <v>0</v>
      </c>
      <c r="E187" s="81"/>
      <c r="F187" s="81"/>
      <c r="G187" s="81">
        <f t="shared" ref="G187:K187" si="47">G179-SUM(G180:G186)</f>
        <v>0</v>
      </c>
      <c r="H187" s="81">
        <f t="shared" si="47"/>
        <v>0</v>
      </c>
      <c r="I187" s="81">
        <f t="shared" si="47"/>
        <v>0</v>
      </c>
      <c r="J187" s="81">
        <f t="shared" si="47"/>
        <v>0</v>
      </c>
      <c r="K187" s="81">
        <f t="shared" si="47"/>
        <v>0</v>
      </c>
      <c r="L187" s="81"/>
      <c r="M187" s="81"/>
      <c r="N187" s="81"/>
      <c r="O187" s="81"/>
      <c r="P187" s="81"/>
      <c r="Q187" s="81"/>
      <c r="R187" s="81"/>
      <c r="S187" s="81"/>
      <c r="T187" s="81"/>
      <c r="U187" s="81"/>
      <c r="V187" s="81"/>
      <c r="W187" s="81"/>
      <c r="X187" s="81"/>
      <c r="Y187" s="81"/>
      <c r="Z187" s="81">
        <f>Z179-SUM(Z180:Z186)</f>
        <v>0</v>
      </c>
      <c r="AA187" s="81">
        <f>AA161+SUM(AA167:AA185)+SUMIF('调整分录-上期'!$D:$D,$A187,'调整分录-上期'!F:F)</f>
        <v>0</v>
      </c>
      <c r="AB187" s="81">
        <f>AB161+SUM(AB167:AB185)+SUMIF('调整分录-上期'!$D:$D,$A187,'调整分录-上期'!G:G)</f>
        <v>0</v>
      </c>
      <c r="AC187" s="82">
        <f>AC179-SUM(AC180:AC186)</f>
        <v>0</v>
      </c>
      <c r="AD187" s="127"/>
    </row>
    <row r="188" spans="1:30" ht="15">
      <c r="D188" s="140"/>
      <c r="E188" s="140"/>
      <c r="F188" s="140"/>
      <c r="G188" s="140"/>
      <c r="H188" s="140"/>
      <c r="I188" s="140"/>
      <c r="J188" s="140"/>
      <c r="K188" s="140"/>
      <c r="L188" s="140"/>
      <c r="M188" s="140"/>
      <c r="N188" s="140"/>
      <c r="O188" s="140"/>
      <c r="P188" s="140"/>
      <c r="Q188" s="140"/>
      <c r="R188" s="140"/>
      <c r="S188" s="140"/>
      <c r="T188" s="140"/>
      <c r="U188" s="140"/>
      <c r="V188" s="140"/>
      <c r="W188" s="140"/>
      <c r="X188" s="140"/>
      <c r="Y188" s="140"/>
      <c r="Z188" s="140"/>
      <c r="AA188" s="140"/>
      <c r="AB188" s="140"/>
      <c r="AC188" s="140"/>
    </row>
    <row r="189" spans="1:30" ht="15">
      <c r="D189" s="49">
        <f t="shared" ref="D189:K189" si="48">D69-D124</f>
        <v>0</v>
      </c>
      <c r="E189" s="49">
        <f t="shared" si="48"/>
        <v>0</v>
      </c>
      <c r="F189" s="49">
        <f t="shared" si="48"/>
        <v>0</v>
      </c>
      <c r="G189" s="49">
        <f t="shared" si="48"/>
        <v>0</v>
      </c>
      <c r="H189" s="49">
        <f t="shared" si="48"/>
        <v>0</v>
      </c>
      <c r="I189" s="49">
        <f t="shared" si="48"/>
        <v>0</v>
      </c>
      <c r="J189" s="49">
        <f t="shared" si="48"/>
        <v>0</v>
      </c>
      <c r="K189" s="49">
        <f t="shared" si="48"/>
        <v>0</v>
      </c>
      <c r="L189" s="49"/>
      <c r="M189" s="49"/>
      <c r="N189" s="49"/>
      <c r="O189" s="49"/>
      <c r="P189" s="49"/>
      <c r="Q189" s="49"/>
      <c r="R189" s="49"/>
      <c r="S189" s="49"/>
      <c r="T189" s="49"/>
      <c r="U189" s="49"/>
      <c r="V189" s="49"/>
      <c r="W189" s="49"/>
      <c r="X189" s="49"/>
      <c r="Y189" s="49"/>
      <c r="Z189" s="49">
        <f>Z69-Z124</f>
        <v>0</v>
      </c>
      <c r="AA189" s="49"/>
      <c r="AB189" s="49"/>
      <c r="AC189" s="49">
        <f>AC69-AC124</f>
        <v>0</v>
      </c>
    </row>
    <row r="190" spans="1:30" ht="15">
      <c r="D190" s="49">
        <f t="shared" ref="D190:K190" si="49">D187-D120</f>
        <v>0</v>
      </c>
      <c r="E190" s="49">
        <f t="shared" si="49"/>
        <v>0</v>
      </c>
      <c r="F190" s="49">
        <f t="shared" si="49"/>
        <v>0</v>
      </c>
      <c r="G190" s="49">
        <f t="shared" si="49"/>
        <v>0</v>
      </c>
      <c r="H190" s="49">
        <f t="shared" si="49"/>
        <v>0</v>
      </c>
      <c r="I190" s="49">
        <f t="shared" si="49"/>
        <v>0</v>
      </c>
      <c r="J190" s="49">
        <f t="shared" si="49"/>
        <v>0</v>
      </c>
      <c r="K190" s="49">
        <f t="shared" si="49"/>
        <v>0</v>
      </c>
      <c r="L190" s="49"/>
      <c r="M190" s="49"/>
      <c r="N190" s="49"/>
      <c r="O190" s="49"/>
      <c r="P190" s="49"/>
      <c r="Q190" s="49"/>
      <c r="R190" s="49"/>
      <c r="S190" s="49"/>
      <c r="T190" s="49"/>
      <c r="U190" s="49"/>
      <c r="V190" s="49"/>
      <c r="W190" s="49"/>
      <c r="X190" s="49"/>
      <c r="Y190" s="49"/>
      <c r="Z190" s="49">
        <f>Z187-Z120</f>
        <v>0</v>
      </c>
      <c r="AA190" s="49"/>
      <c r="AB190" s="49"/>
      <c r="AC190" s="49">
        <f>AC187-AC120</f>
        <v>0</v>
      </c>
    </row>
    <row r="191" spans="1:30">
      <c r="D191" s="125"/>
      <c r="F191" s="133"/>
      <c r="G191" s="133"/>
      <c r="H191" s="133"/>
      <c r="I191" s="133"/>
      <c r="J191" s="133"/>
      <c r="K191" s="133"/>
      <c r="L191" s="133"/>
      <c r="M191" s="133"/>
      <c r="N191" s="133"/>
      <c r="O191" s="133"/>
      <c r="P191" s="133"/>
      <c r="Q191" s="133"/>
      <c r="R191" s="127"/>
      <c r="S191" s="127"/>
    </row>
    <row r="192" spans="1:30" ht="15">
      <c r="B192" s="145" t="s">
        <v>514</v>
      </c>
      <c r="C192" s="144"/>
      <c r="D192" s="115"/>
      <c r="E192" s="115"/>
      <c r="F192" s="115"/>
      <c r="G192" s="115">
        <f>-G189</f>
        <v>0</v>
      </c>
      <c r="H192" s="115">
        <f>-H189</f>
        <v>0</v>
      </c>
      <c r="I192" s="115"/>
      <c r="J192" s="115"/>
      <c r="K192" s="115"/>
      <c r="L192" s="115"/>
      <c r="M192" s="115"/>
      <c r="N192" s="115"/>
      <c r="O192" s="115"/>
      <c r="P192" s="115"/>
      <c r="Q192" s="115"/>
      <c r="R192" s="115"/>
      <c r="S192" s="115"/>
      <c r="T192" s="115"/>
      <c r="U192" s="115"/>
      <c r="V192" s="115"/>
      <c r="W192" s="115"/>
      <c r="X192" s="115"/>
      <c r="Y192" s="115"/>
      <c r="Z192" s="115"/>
      <c r="AA192" s="115"/>
      <c r="AB192" s="115"/>
      <c r="AC192" s="115"/>
    </row>
    <row r="193" spans="1:29" ht="15">
      <c r="B193" s="144" t="s">
        <v>515</v>
      </c>
      <c r="C193" s="144"/>
      <c r="D193" s="115"/>
      <c r="E193" s="115"/>
      <c r="F193" s="115"/>
      <c r="G193" s="115"/>
      <c r="H193" s="115"/>
      <c r="I193" s="115"/>
      <c r="J193" s="115"/>
      <c r="K193" s="115"/>
      <c r="L193" s="115"/>
      <c r="M193" s="115"/>
      <c r="N193" s="115"/>
      <c r="O193" s="115"/>
      <c r="P193" s="115"/>
      <c r="Q193" s="115"/>
      <c r="R193" s="115"/>
      <c r="S193" s="115"/>
      <c r="T193" s="115"/>
      <c r="U193" s="115"/>
      <c r="V193" s="115"/>
      <c r="W193" s="115"/>
      <c r="X193" s="115"/>
      <c r="Y193" s="115"/>
      <c r="Z193" s="115"/>
      <c r="AA193" s="115"/>
      <c r="AB193" s="115"/>
      <c r="AC193" s="115"/>
    </row>
    <row r="194" spans="1:29" ht="15">
      <c r="A194" s="124" t="s">
        <v>516</v>
      </c>
      <c r="B194" s="141" t="s">
        <v>575</v>
      </c>
      <c r="C194" s="141"/>
      <c r="D194" s="88"/>
      <c r="E194" s="88"/>
      <c r="F194" s="88"/>
      <c r="G194" s="88"/>
      <c r="H194" s="88"/>
      <c r="I194" s="88"/>
      <c r="J194" s="88"/>
      <c r="K194" s="88"/>
      <c r="L194" s="88"/>
      <c r="M194" s="88"/>
      <c r="N194" s="88"/>
      <c r="O194" s="88"/>
      <c r="P194" s="88"/>
      <c r="Q194" s="88"/>
      <c r="R194" s="88"/>
      <c r="S194" s="88"/>
      <c r="T194" s="88"/>
      <c r="U194" s="88"/>
      <c r="V194" s="88"/>
      <c r="W194" s="88"/>
      <c r="X194" s="88"/>
      <c r="Y194" s="88"/>
      <c r="Z194" s="88">
        <f t="shared" ref="Z194:Z256" si="50">SUM(D194:Y194)</f>
        <v>0</v>
      </c>
      <c r="AA194" s="88">
        <f>SUMIF('调整分录-上期'!$D:$D,$A194,'调整分录-上期'!F:F)</f>
        <v>0</v>
      </c>
      <c r="AB194" s="88">
        <f>SUMIF('调整分录-上期'!$D:$D,$A194,'调整分录-上期'!G:G)</f>
        <v>0</v>
      </c>
      <c r="AC194" s="88">
        <f>Z194+AA194-AB194</f>
        <v>0</v>
      </c>
    </row>
    <row r="195" spans="1:29" ht="15">
      <c r="A195" s="124" t="s">
        <v>517</v>
      </c>
      <c r="B195" s="141" t="s">
        <v>576</v>
      </c>
      <c r="C195" s="141"/>
      <c r="D195" s="88"/>
      <c r="E195" s="88"/>
      <c r="F195" s="88"/>
      <c r="G195" s="88"/>
      <c r="H195" s="88"/>
      <c r="I195" s="88"/>
      <c r="J195" s="88"/>
      <c r="K195" s="88"/>
      <c r="L195" s="88"/>
      <c r="M195" s="88"/>
      <c r="N195" s="88"/>
      <c r="O195" s="88"/>
      <c r="P195" s="88"/>
      <c r="Q195" s="88"/>
      <c r="R195" s="88"/>
      <c r="S195" s="88"/>
      <c r="T195" s="88"/>
      <c r="U195" s="88"/>
      <c r="V195" s="88"/>
      <c r="W195" s="88"/>
      <c r="X195" s="88"/>
      <c r="Y195" s="88"/>
      <c r="Z195" s="88">
        <f t="shared" si="50"/>
        <v>0</v>
      </c>
      <c r="AA195" s="88">
        <f>SUMIF('调整分录-上期'!$D:$D,$A195,'调整分录-上期'!F:F)</f>
        <v>0</v>
      </c>
      <c r="AB195" s="88">
        <f>SUMIF('调整分录-上期'!$D:$D,$A195,'调整分录-上期'!G:G)</f>
        <v>0</v>
      </c>
      <c r="AC195" s="88">
        <f t="shared" ref="AC195:AC196" si="51">Z195+AA195-AB195</f>
        <v>0</v>
      </c>
    </row>
    <row r="196" spans="1:29" ht="15">
      <c r="A196" s="124" t="s">
        <v>932</v>
      </c>
      <c r="B196" s="141" t="s">
        <v>931</v>
      </c>
      <c r="C196" s="141"/>
      <c r="D196" s="88"/>
      <c r="E196" s="88"/>
      <c r="F196" s="88"/>
      <c r="G196" s="88"/>
      <c r="H196" s="88"/>
      <c r="I196" s="88"/>
      <c r="J196" s="88"/>
      <c r="K196" s="88"/>
      <c r="L196" s="88"/>
      <c r="M196" s="88"/>
      <c r="N196" s="88"/>
      <c r="O196" s="88"/>
      <c r="P196" s="88"/>
      <c r="Q196" s="88"/>
      <c r="R196" s="88"/>
      <c r="S196" s="88"/>
      <c r="T196" s="88"/>
      <c r="U196" s="88"/>
      <c r="V196" s="88"/>
      <c r="W196" s="88"/>
      <c r="X196" s="88"/>
      <c r="Y196" s="88"/>
      <c r="Z196" s="88">
        <f t="shared" si="50"/>
        <v>0</v>
      </c>
      <c r="AA196" s="88">
        <f>SUMIF('调整分录-上期'!$D:$D,$A196,'调整分录-上期'!F:F)</f>
        <v>0</v>
      </c>
      <c r="AB196" s="88">
        <f>SUMIF('调整分录-上期'!$D:$D,$A196,'调整分录-上期'!G:G)</f>
        <v>0</v>
      </c>
      <c r="AC196" s="88">
        <f t="shared" si="51"/>
        <v>0</v>
      </c>
    </row>
    <row r="197" spans="1:29" ht="15">
      <c r="B197" s="142" t="s">
        <v>518</v>
      </c>
      <c r="C197" s="142"/>
      <c r="D197" s="146">
        <f>SUM(D194:D196)</f>
        <v>0</v>
      </c>
      <c r="E197" s="146">
        <f t="shared" ref="E197:F197" si="52">SUM(E194:E196)</f>
        <v>0</v>
      </c>
      <c r="F197" s="146">
        <f t="shared" si="52"/>
        <v>0</v>
      </c>
      <c r="G197" s="146"/>
      <c r="H197" s="146"/>
      <c r="I197" s="146"/>
      <c r="J197" s="146"/>
      <c r="K197" s="146"/>
      <c r="L197" s="146"/>
      <c r="M197" s="146"/>
      <c r="N197" s="146"/>
      <c r="O197" s="146"/>
      <c r="P197" s="146"/>
      <c r="Q197" s="146"/>
      <c r="R197" s="146"/>
      <c r="S197" s="146"/>
      <c r="T197" s="146"/>
      <c r="U197" s="146"/>
      <c r="V197" s="146"/>
      <c r="W197" s="146"/>
      <c r="X197" s="146"/>
      <c r="Y197" s="146"/>
      <c r="Z197" s="146">
        <f>SUM(Z194:Z196)</f>
        <v>0</v>
      </c>
      <c r="AA197" s="146">
        <f>SUM(AA194:AA196)</f>
        <v>0</v>
      </c>
      <c r="AB197" s="146">
        <f t="shared" ref="AB197" si="53">SUM(AB194:AB196)</f>
        <v>0</v>
      </c>
      <c r="AC197" s="146">
        <f>SUM(AC194:AC196)</f>
        <v>0</v>
      </c>
    </row>
    <row r="198" spans="1:29" ht="15">
      <c r="A198" s="124" t="s">
        <v>519</v>
      </c>
      <c r="B198" s="141" t="s">
        <v>577</v>
      </c>
      <c r="C198" s="141"/>
      <c r="D198" s="88"/>
      <c r="E198" s="88"/>
      <c r="F198" s="88"/>
      <c r="G198" s="88"/>
      <c r="H198" s="88"/>
      <c r="I198" s="88"/>
      <c r="J198" s="88"/>
      <c r="K198" s="88"/>
      <c r="L198" s="88"/>
      <c r="M198" s="88"/>
      <c r="N198" s="88"/>
      <c r="O198" s="88"/>
      <c r="P198" s="88"/>
      <c r="Q198" s="88"/>
      <c r="R198" s="88"/>
      <c r="S198" s="88"/>
      <c r="T198" s="88"/>
      <c r="U198" s="88"/>
      <c r="V198" s="88"/>
      <c r="W198" s="88"/>
      <c r="X198" s="88"/>
      <c r="Y198" s="88"/>
      <c r="Z198" s="88">
        <f t="shared" si="50"/>
        <v>0</v>
      </c>
      <c r="AA198" s="88">
        <f>SUMIF('调整分录-上期'!$D:$D,$A198,'调整分录-上期'!F:F)</f>
        <v>0</v>
      </c>
      <c r="AB198" s="88">
        <f>SUMIF('调整分录-上期'!$D:$D,$A198,'调整分录-上期'!G:G)</f>
        <v>0</v>
      </c>
      <c r="AC198" s="88">
        <f>Z198+AB198-AA198</f>
        <v>0</v>
      </c>
    </row>
    <row r="199" spans="1:29" ht="15">
      <c r="A199" s="124" t="s">
        <v>520</v>
      </c>
      <c r="B199" s="141" t="s">
        <v>578</v>
      </c>
      <c r="C199" s="141"/>
      <c r="D199" s="88"/>
      <c r="E199" s="88"/>
      <c r="F199" s="88"/>
      <c r="G199" s="88"/>
      <c r="H199" s="88"/>
      <c r="I199" s="88"/>
      <c r="J199" s="88"/>
      <c r="K199" s="88"/>
      <c r="L199" s="88"/>
      <c r="M199" s="88"/>
      <c r="N199" s="88"/>
      <c r="O199" s="88"/>
      <c r="P199" s="88"/>
      <c r="Q199" s="88"/>
      <c r="R199" s="88"/>
      <c r="S199" s="88"/>
      <c r="T199" s="88"/>
      <c r="U199" s="88"/>
      <c r="V199" s="88"/>
      <c r="W199" s="88"/>
      <c r="X199" s="88"/>
      <c r="Y199" s="88"/>
      <c r="Z199" s="88">
        <f t="shared" si="50"/>
        <v>0</v>
      </c>
      <c r="AA199" s="88">
        <f>SUMIF('调整分录-上期'!$D:$D,$A199,'调整分录-上期'!F:F)</f>
        <v>0</v>
      </c>
      <c r="AB199" s="88">
        <f>SUMIF('调整分录-上期'!$D:$D,$A199,'调整分录-上期'!G:G)</f>
        <v>0</v>
      </c>
      <c r="AC199" s="88">
        <f t="shared" ref="AC199:AC201" si="54">Z199+AB199-AA199</f>
        <v>0</v>
      </c>
    </row>
    <row r="200" spans="1:29" ht="15">
      <c r="A200" s="124" t="s">
        <v>521</v>
      </c>
      <c r="B200" s="141" t="s">
        <v>579</v>
      </c>
      <c r="C200" s="141"/>
      <c r="D200" s="88"/>
      <c r="E200" s="88"/>
      <c r="F200" s="88"/>
      <c r="G200" s="88"/>
      <c r="H200" s="88"/>
      <c r="I200" s="88"/>
      <c r="J200" s="88"/>
      <c r="K200" s="88"/>
      <c r="L200" s="88"/>
      <c r="M200" s="88"/>
      <c r="N200" s="88"/>
      <c r="O200" s="88"/>
      <c r="P200" s="88"/>
      <c r="Q200" s="88"/>
      <c r="R200" s="88"/>
      <c r="S200" s="88"/>
      <c r="T200" s="88"/>
      <c r="U200" s="88"/>
      <c r="V200" s="88"/>
      <c r="W200" s="88"/>
      <c r="X200" s="88"/>
      <c r="Y200" s="88"/>
      <c r="Z200" s="88">
        <f t="shared" si="50"/>
        <v>0</v>
      </c>
      <c r="AA200" s="88">
        <f>SUMIF('调整分录-上期'!$D:$D,$A200,'调整分录-上期'!F:F)</f>
        <v>0</v>
      </c>
      <c r="AB200" s="88">
        <f>SUMIF('调整分录-上期'!$D:$D,$A200,'调整分录-上期'!G:G)</f>
        <v>0</v>
      </c>
      <c r="AC200" s="88">
        <f t="shared" si="54"/>
        <v>0</v>
      </c>
    </row>
    <row r="201" spans="1:29" ht="15">
      <c r="A201" s="124" t="s">
        <v>522</v>
      </c>
      <c r="B201" s="141" t="s">
        <v>580</v>
      </c>
      <c r="C201" s="141"/>
      <c r="D201" s="88"/>
      <c r="E201" s="88"/>
      <c r="F201" s="88"/>
      <c r="G201" s="88"/>
      <c r="H201" s="88"/>
      <c r="I201" s="88"/>
      <c r="J201" s="88"/>
      <c r="K201" s="88"/>
      <c r="L201" s="88"/>
      <c r="M201" s="88"/>
      <c r="N201" s="88"/>
      <c r="O201" s="88"/>
      <c r="P201" s="88"/>
      <c r="Q201" s="88"/>
      <c r="R201" s="88"/>
      <c r="S201" s="88"/>
      <c r="T201" s="88"/>
      <c r="U201" s="88"/>
      <c r="V201" s="88"/>
      <c r="W201" s="88"/>
      <c r="X201" s="88"/>
      <c r="Y201" s="88"/>
      <c r="Z201" s="88">
        <f t="shared" si="50"/>
        <v>0</v>
      </c>
      <c r="AA201" s="88">
        <f>SUMIF('调整分录-上期'!$D:$D,$A201,'调整分录-上期'!F:F)</f>
        <v>0</v>
      </c>
      <c r="AB201" s="88">
        <f>SUMIF('调整分录-上期'!$D:$D,$A201,'调整分录-上期'!G:G)</f>
        <v>0</v>
      </c>
      <c r="AC201" s="88">
        <f t="shared" si="54"/>
        <v>0</v>
      </c>
    </row>
    <row r="202" spans="1:29" ht="15">
      <c r="B202" s="142" t="s">
        <v>523</v>
      </c>
      <c r="C202" s="142"/>
      <c r="D202" s="146">
        <f>SUM(D198:D201)</f>
        <v>0</v>
      </c>
      <c r="E202" s="146">
        <f t="shared" ref="E202:F202" si="55">SUM(E198:E201)</f>
        <v>0</v>
      </c>
      <c r="F202" s="146">
        <f t="shared" si="55"/>
        <v>0</v>
      </c>
      <c r="G202" s="146"/>
      <c r="H202" s="146"/>
      <c r="I202" s="146"/>
      <c r="J202" s="146"/>
      <c r="K202" s="146"/>
      <c r="L202" s="146"/>
      <c r="M202" s="146"/>
      <c r="N202" s="146"/>
      <c r="O202" s="146"/>
      <c r="P202" s="146"/>
      <c r="Q202" s="146"/>
      <c r="R202" s="146"/>
      <c r="S202" s="146"/>
      <c r="T202" s="146"/>
      <c r="U202" s="146"/>
      <c r="V202" s="146"/>
      <c r="W202" s="146"/>
      <c r="X202" s="146"/>
      <c r="Y202" s="146"/>
      <c r="Z202" s="146">
        <f>SUM(D202:Y202)</f>
        <v>0</v>
      </c>
      <c r="AA202" s="146">
        <f t="shared" ref="AA202:AB202" si="56">SUM(AA198:AA201)</f>
        <v>0</v>
      </c>
      <c r="AB202" s="146">
        <f t="shared" si="56"/>
        <v>0</v>
      </c>
      <c r="AC202" s="146">
        <f>SUM(AC198:AC201)</f>
        <v>0</v>
      </c>
    </row>
    <row r="203" spans="1:29" ht="15">
      <c r="B203" s="142" t="s">
        <v>524</v>
      </c>
      <c r="C203" s="142"/>
      <c r="D203" s="146">
        <f>D197-D202</f>
        <v>0</v>
      </c>
      <c r="E203" s="146">
        <f t="shared" ref="E203:F203" si="57">E197-E202</f>
        <v>0</v>
      </c>
      <c r="F203" s="146">
        <f t="shared" si="57"/>
        <v>0</v>
      </c>
      <c r="G203" s="146"/>
      <c r="H203" s="146"/>
      <c r="I203" s="146"/>
      <c r="J203" s="146"/>
      <c r="K203" s="146"/>
      <c r="L203" s="146"/>
      <c r="M203" s="146"/>
      <c r="N203" s="146"/>
      <c r="O203" s="146"/>
      <c r="P203" s="146"/>
      <c r="Q203" s="146"/>
      <c r="R203" s="146"/>
      <c r="S203" s="146"/>
      <c r="T203" s="146"/>
      <c r="U203" s="146"/>
      <c r="V203" s="146"/>
      <c r="W203" s="146"/>
      <c r="X203" s="146"/>
      <c r="Y203" s="146"/>
      <c r="Z203" s="146">
        <f t="shared" si="50"/>
        <v>0</v>
      </c>
      <c r="AA203" s="146">
        <f>AA197+AA202</f>
        <v>0</v>
      </c>
      <c r="AB203" s="146">
        <f t="shared" ref="AB203" si="58">AB197+AB202</f>
        <v>0</v>
      </c>
      <c r="AC203" s="146">
        <f>AC197-AC202</f>
        <v>0</v>
      </c>
    </row>
    <row r="204" spans="1:29" ht="15">
      <c r="B204" s="144" t="s">
        <v>525</v>
      </c>
      <c r="C204" s="144"/>
      <c r="D204" s="115"/>
      <c r="E204" s="115"/>
      <c r="F204" s="115"/>
      <c r="G204" s="115"/>
      <c r="H204" s="115"/>
      <c r="I204" s="115"/>
      <c r="J204" s="115"/>
      <c r="K204" s="115"/>
      <c r="L204" s="115"/>
      <c r="M204" s="115"/>
      <c r="N204" s="115"/>
      <c r="O204" s="115"/>
      <c r="P204" s="115"/>
      <c r="Q204" s="115"/>
      <c r="R204" s="115"/>
      <c r="S204" s="115"/>
      <c r="T204" s="115"/>
      <c r="U204" s="115"/>
      <c r="V204" s="115"/>
      <c r="W204" s="115"/>
      <c r="X204" s="115"/>
      <c r="Y204" s="115"/>
      <c r="Z204" s="115">
        <f t="shared" si="50"/>
        <v>0</v>
      </c>
      <c r="AA204" s="115"/>
      <c r="AB204" s="115"/>
      <c r="AC204" s="115"/>
    </row>
    <row r="205" spans="1:29" ht="15">
      <c r="A205" s="124" t="s">
        <v>526</v>
      </c>
      <c r="B205" s="141" t="s">
        <v>581</v>
      </c>
      <c r="C205" s="141"/>
      <c r="D205" s="88"/>
      <c r="E205" s="88"/>
      <c r="F205" s="88"/>
      <c r="G205" s="88"/>
      <c r="H205" s="88"/>
      <c r="I205" s="88"/>
      <c r="J205" s="88"/>
      <c r="K205" s="88"/>
      <c r="L205" s="88"/>
      <c r="M205" s="88"/>
      <c r="N205" s="88"/>
      <c r="O205" s="88"/>
      <c r="P205" s="88"/>
      <c r="Q205" s="88"/>
      <c r="R205" s="88"/>
      <c r="S205" s="88"/>
      <c r="T205" s="88"/>
      <c r="U205" s="88"/>
      <c r="V205" s="88"/>
      <c r="W205" s="88"/>
      <c r="X205" s="88"/>
      <c r="Y205" s="88"/>
      <c r="Z205" s="88">
        <f t="shared" si="50"/>
        <v>0</v>
      </c>
      <c r="AA205" s="88">
        <f>SUMIF('调整分录-上期'!$D:$D,$A205,'调整分录-上期'!F:F)</f>
        <v>0</v>
      </c>
      <c r="AB205" s="88">
        <f>SUMIF('调整分录-上期'!$D:$D,$A205,'调整分录-上期'!G:G)</f>
        <v>0</v>
      </c>
      <c r="AC205" s="88">
        <f>Z205+AA205-AB205</f>
        <v>0</v>
      </c>
    </row>
    <row r="206" spans="1:29" ht="15">
      <c r="A206" s="124" t="s">
        <v>527</v>
      </c>
      <c r="B206" s="141" t="s">
        <v>582</v>
      </c>
      <c r="C206" s="141"/>
      <c r="D206" s="88"/>
      <c r="E206" s="88"/>
      <c r="F206" s="88"/>
      <c r="G206" s="88"/>
      <c r="H206" s="88"/>
      <c r="I206" s="88"/>
      <c r="J206" s="88"/>
      <c r="K206" s="88"/>
      <c r="L206" s="88"/>
      <c r="M206" s="88"/>
      <c r="N206" s="88"/>
      <c r="O206" s="88"/>
      <c r="P206" s="88"/>
      <c r="Q206" s="88"/>
      <c r="R206" s="88"/>
      <c r="S206" s="88"/>
      <c r="T206" s="88"/>
      <c r="U206" s="88"/>
      <c r="V206" s="88"/>
      <c r="W206" s="88"/>
      <c r="X206" s="88"/>
      <c r="Y206" s="88"/>
      <c r="Z206" s="88">
        <f t="shared" si="50"/>
        <v>0</v>
      </c>
      <c r="AA206" s="88">
        <f>SUMIF('调整分录-上期'!$D:$D,$A206,'调整分录-上期'!F:F)</f>
        <v>0</v>
      </c>
      <c r="AB206" s="88">
        <f>SUMIF('调整分录-上期'!$D:$D,$A206,'调整分录-上期'!G:G)</f>
        <v>0</v>
      </c>
      <c r="AC206" s="88">
        <f t="shared" ref="AC206:AC209" si="59">Z206+AA206-AB206</f>
        <v>0</v>
      </c>
    </row>
    <row r="207" spans="1:29" ht="15">
      <c r="A207" s="124" t="s">
        <v>528</v>
      </c>
      <c r="B207" s="141" t="s">
        <v>583</v>
      </c>
      <c r="C207" s="141"/>
      <c r="D207" s="88"/>
      <c r="E207" s="88"/>
      <c r="F207" s="88"/>
      <c r="G207" s="88"/>
      <c r="H207" s="88"/>
      <c r="I207" s="88"/>
      <c r="J207" s="88"/>
      <c r="K207" s="88"/>
      <c r="L207" s="88"/>
      <c r="M207" s="88"/>
      <c r="N207" s="88"/>
      <c r="O207" s="88"/>
      <c r="P207" s="88"/>
      <c r="Q207" s="88"/>
      <c r="R207" s="88"/>
      <c r="S207" s="88"/>
      <c r="T207" s="88"/>
      <c r="U207" s="88"/>
      <c r="V207" s="88"/>
      <c r="W207" s="88"/>
      <c r="X207" s="88"/>
      <c r="Y207" s="88"/>
      <c r="Z207" s="88">
        <f t="shared" si="50"/>
        <v>0</v>
      </c>
      <c r="AA207" s="88">
        <f>SUMIF('调整分录-上期'!$D:$D,$A207,'调整分录-上期'!F:F)</f>
        <v>0</v>
      </c>
      <c r="AB207" s="88">
        <f>SUMIF('调整分录-上期'!$D:$D,$A207,'调整分录-上期'!G:G)</f>
        <v>0</v>
      </c>
      <c r="AC207" s="88">
        <f t="shared" si="59"/>
        <v>0</v>
      </c>
    </row>
    <row r="208" spans="1:29" ht="15">
      <c r="A208" s="124" t="s">
        <v>529</v>
      </c>
      <c r="B208" s="141" t="s">
        <v>584</v>
      </c>
      <c r="C208" s="141"/>
      <c r="D208" s="88"/>
      <c r="E208" s="88"/>
      <c r="F208" s="88"/>
      <c r="G208" s="88"/>
      <c r="H208" s="88"/>
      <c r="I208" s="88"/>
      <c r="J208" s="88"/>
      <c r="K208" s="88"/>
      <c r="L208" s="88"/>
      <c r="M208" s="88"/>
      <c r="N208" s="88"/>
      <c r="O208" s="88"/>
      <c r="P208" s="88"/>
      <c r="Q208" s="88"/>
      <c r="R208" s="88"/>
      <c r="S208" s="88"/>
      <c r="T208" s="88"/>
      <c r="U208" s="88"/>
      <c r="V208" s="88"/>
      <c r="W208" s="88"/>
      <c r="X208" s="88"/>
      <c r="Y208" s="88"/>
      <c r="Z208" s="88">
        <f t="shared" si="50"/>
        <v>0</v>
      </c>
      <c r="AA208" s="88">
        <f>SUMIF('调整分录-上期'!$D:$D,$A208,'调整分录-上期'!F:F)</f>
        <v>0</v>
      </c>
      <c r="AB208" s="88">
        <f>SUMIF('调整分录-上期'!$D:$D,$A208,'调整分录-上期'!G:G)</f>
        <v>0</v>
      </c>
      <c r="AC208" s="88">
        <f t="shared" si="59"/>
        <v>0</v>
      </c>
    </row>
    <row r="209" spans="1:29" ht="15">
      <c r="A209" s="124" t="s">
        <v>530</v>
      </c>
      <c r="B209" s="141" t="s">
        <v>585</v>
      </c>
      <c r="C209" s="141"/>
      <c r="D209" s="88"/>
      <c r="E209" s="88"/>
      <c r="F209" s="88"/>
      <c r="G209" s="88"/>
      <c r="H209" s="88"/>
      <c r="I209" s="88"/>
      <c r="J209" s="88"/>
      <c r="K209" s="88"/>
      <c r="L209" s="88"/>
      <c r="M209" s="88"/>
      <c r="N209" s="88"/>
      <c r="O209" s="88"/>
      <c r="P209" s="88"/>
      <c r="Q209" s="88"/>
      <c r="R209" s="88"/>
      <c r="S209" s="88"/>
      <c r="T209" s="88"/>
      <c r="U209" s="88"/>
      <c r="V209" s="88"/>
      <c r="W209" s="88"/>
      <c r="X209" s="88"/>
      <c r="Y209" s="88"/>
      <c r="Z209" s="88">
        <f t="shared" si="50"/>
        <v>0</v>
      </c>
      <c r="AA209" s="88">
        <f>SUMIF('调整分录-上期'!$D:$D,$A209,'调整分录-上期'!F:F)</f>
        <v>0</v>
      </c>
      <c r="AB209" s="88">
        <f>SUMIF('调整分录-上期'!$D:$D,$A209,'调整分录-上期'!G:G)</f>
        <v>0</v>
      </c>
      <c r="AC209" s="88">
        <f t="shared" si="59"/>
        <v>0</v>
      </c>
    </row>
    <row r="210" spans="1:29" ht="15">
      <c r="B210" s="142" t="s">
        <v>518</v>
      </c>
      <c r="C210" s="142"/>
      <c r="D210" s="146">
        <f>SUM(D205:D209)</f>
        <v>0</v>
      </c>
      <c r="E210" s="146">
        <f t="shared" ref="E210:F210" si="60">SUM(E205:E209)</f>
        <v>0</v>
      </c>
      <c r="F210" s="146">
        <f t="shared" si="60"/>
        <v>0</v>
      </c>
      <c r="G210" s="146"/>
      <c r="H210" s="146"/>
      <c r="I210" s="146"/>
      <c r="J210" s="146"/>
      <c r="K210" s="146"/>
      <c r="L210" s="146"/>
      <c r="M210" s="146"/>
      <c r="N210" s="146"/>
      <c r="O210" s="146"/>
      <c r="P210" s="146"/>
      <c r="Q210" s="146"/>
      <c r="R210" s="146"/>
      <c r="S210" s="146"/>
      <c r="T210" s="146"/>
      <c r="U210" s="146"/>
      <c r="V210" s="146"/>
      <c r="W210" s="146"/>
      <c r="X210" s="146"/>
      <c r="Y210" s="146"/>
      <c r="Z210" s="146">
        <f t="shared" si="50"/>
        <v>0</v>
      </c>
      <c r="AA210" s="146">
        <f t="shared" ref="AA210:AB210" si="61">SUM(AA205:AA209)</f>
        <v>0</v>
      </c>
      <c r="AB210" s="146">
        <f t="shared" si="61"/>
        <v>0</v>
      </c>
      <c r="AC210" s="146">
        <f>SUM(AC205:AC209)</f>
        <v>0</v>
      </c>
    </row>
    <row r="211" spans="1:29" ht="15">
      <c r="A211" s="124" t="s">
        <v>531</v>
      </c>
      <c r="B211" s="141" t="s">
        <v>586</v>
      </c>
      <c r="C211" s="141"/>
      <c r="D211" s="88"/>
      <c r="E211" s="88"/>
      <c r="F211" s="88"/>
      <c r="G211" s="88"/>
      <c r="H211" s="88"/>
      <c r="I211" s="88"/>
      <c r="J211" s="88"/>
      <c r="K211" s="88"/>
      <c r="L211" s="88"/>
      <c r="M211" s="88"/>
      <c r="N211" s="88"/>
      <c r="O211" s="88"/>
      <c r="P211" s="88"/>
      <c r="Q211" s="88"/>
      <c r="R211" s="88"/>
      <c r="S211" s="88"/>
      <c r="T211" s="88"/>
      <c r="U211" s="88"/>
      <c r="V211" s="88"/>
      <c r="W211" s="88"/>
      <c r="X211" s="88"/>
      <c r="Y211" s="88"/>
      <c r="Z211" s="88">
        <f t="shared" si="50"/>
        <v>0</v>
      </c>
      <c r="AA211" s="88">
        <f>SUMIF('调整分录-上期'!$D:$D,$A211,'调整分录-上期'!F:F)</f>
        <v>0</v>
      </c>
      <c r="AB211" s="88">
        <f>SUMIF('调整分录-上期'!$D:$D,$A211,'调整分录-上期'!G:G)</f>
        <v>0</v>
      </c>
      <c r="AC211" s="88">
        <f>Z211+AB211-AA211</f>
        <v>0</v>
      </c>
    </row>
    <row r="212" spans="1:29" ht="15">
      <c r="A212" s="124" t="s">
        <v>532</v>
      </c>
      <c r="B212" s="141" t="s">
        <v>587</v>
      </c>
      <c r="C212" s="141"/>
      <c r="D212" s="88"/>
      <c r="E212" s="88"/>
      <c r="F212" s="88"/>
      <c r="G212" s="88"/>
      <c r="H212" s="88"/>
      <c r="I212" s="88"/>
      <c r="J212" s="88"/>
      <c r="K212" s="88"/>
      <c r="L212" s="88"/>
      <c r="M212" s="88"/>
      <c r="N212" s="88"/>
      <c r="O212" s="88"/>
      <c r="P212" s="88"/>
      <c r="Q212" s="88"/>
      <c r="R212" s="88"/>
      <c r="S212" s="88"/>
      <c r="T212" s="88"/>
      <c r="U212" s="88"/>
      <c r="V212" s="88"/>
      <c r="W212" s="88"/>
      <c r="X212" s="88"/>
      <c r="Y212" s="88"/>
      <c r="Z212" s="88">
        <f t="shared" si="50"/>
        <v>0</v>
      </c>
      <c r="AA212" s="88">
        <f>SUMIF('调整分录-上期'!$D:$D,$A212,'调整分录-上期'!F:F)</f>
        <v>0</v>
      </c>
      <c r="AB212" s="88">
        <f>SUMIF('调整分录-上期'!$D:$D,$A212,'调整分录-上期'!G:G)</f>
        <v>0</v>
      </c>
      <c r="AC212" s="88">
        <f t="shared" ref="AC212:AC214" si="62">Z212+AB212-AA212</f>
        <v>0</v>
      </c>
    </row>
    <row r="213" spans="1:29" ht="15">
      <c r="A213" s="124" t="s">
        <v>533</v>
      </c>
      <c r="B213" s="141" t="s">
        <v>588</v>
      </c>
      <c r="C213" s="141"/>
      <c r="D213" s="88"/>
      <c r="E213" s="88"/>
      <c r="F213" s="88"/>
      <c r="G213" s="88"/>
      <c r="H213" s="88"/>
      <c r="I213" s="88"/>
      <c r="J213" s="88"/>
      <c r="K213" s="88"/>
      <c r="L213" s="88"/>
      <c r="M213" s="88"/>
      <c r="N213" s="88"/>
      <c r="O213" s="88"/>
      <c r="P213" s="88"/>
      <c r="Q213" s="88"/>
      <c r="R213" s="88"/>
      <c r="S213" s="88"/>
      <c r="T213" s="88"/>
      <c r="U213" s="88"/>
      <c r="V213" s="88"/>
      <c r="W213" s="88"/>
      <c r="X213" s="88"/>
      <c r="Y213" s="88"/>
      <c r="Z213" s="88">
        <f t="shared" si="50"/>
        <v>0</v>
      </c>
      <c r="AA213" s="88">
        <f>SUMIF('调整分录-上期'!$D:$D,$A213,'调整分录-上期'!F:F)</f>
        <v>0</v>
      </c>
      <c r="AB213" s="88">
        <f>SUMIF('调整分录-上期'!$D:$D,$A213,'调整分录-上期'!G:G)</f>
        <v>0</v>
      </c>
      <c r="AC213" s="88">
        <f t="shared" si="62"/>
        <v>0</v>
      </c>
    </row>
    <row r="214" spans="1:29" ht="15">
      <c r="A214" s="124" t="s">
        <v>534</v>
      </c>
      <c r="B214" s="141" t="s">
        <v>589</v>
      </c>
      <c r="C214" s="141"/>
      <c r="D214" s="88"/>
      <c r="E214" s="88"/>
      <c r="F214" s="88"/>
      <c r="G214" s="88"/>
      <c r="H214" s="88"/>
      <c r="I214" s="88"/>
      <c r="J214" s="88"/>
      <c r="K214" s="88"/>
      <c r="L214" s="88"/>
      <c r="M214" s="88"/>
      <c r="N214" s="88"/>
      <c r="O214" s="88"/>
      <c r="P214" s="88"/>
      <c r="Q214" s="88"/>
      <c r="R214" s="88"/>
      <c r="S214" s="88"/>
      <c r="T214" s="88"/>
      <c r="U214" s="88"/>
      <c r="V214" s="88"/>
      <c r="W214" s="88"/>
      <c r="X214" s="88"/>
      <c r="Y214" s="88"/>
      <c r="Z214" s="88">
        <f t="shared" si="50"/>
        <v>0</v>
      </c>
      <c r="AA214" s="88">
        <f>SUMIF('调整分录-上期'!$D:$D,$A214,'调整分录-上期'!F:F)</f>
        <v>0</v>
      </c>
      <c r="AB214" s="88">
        <f>SUMIF('调整分录-上期'!$D:$D,$A214,'调整分录-上期'!G:G)</f>
        <v>0</v>
      </c>
      <c r="AC214" s="88">
        <f t="shared" si="62"/>
        <v>0</v>
      </c>
    </row>
    <row r="215" spans="1:29" ht="15">
      <c r="B215" s="142" t="s">
        <v>523</v>
      </c>
      <c r="C215" s="142"/>
      <c r="D215" s="146">
        <f>SUM(D211:D214)</f>
        <v>0</v>
      </c>
      <c r="E215" s="146">
        <f t="shared" ref="E215:F215" si="63">SUM(E211:E214)</f>
        <v>0</v>
      </c>
      <c r="F215" s="146">
        <f t="shared" si="63"/>
        <v>0</v>
      </c>
      <c r="G215" s="146"/>
      <c r="H215" s="146"/>
      <c r="I215" s="146"/>
      <c r="J215" s="146"/>
      <c r="K215" s="146"/>
      <c r="L215" s="146"/>
      <c r="M215" s="146"/>
      <c r="N215" s="146"/>
      <c r="O215" s="146"/>
      <c r="P215" s="146"/>
      <c r="Q215" s="146"/>
      <c r="R215" s="146"/>
      <c r="S215" s="146"/>
      <c r="T215" s="146"/>
      <c r="U215" s="146"/>
      <c r="V215" s="146"/>
      <c r="W215" s="146"/>
      <c r="X215" s="146"/>
      <c r="Y215" s="146"/>
      <c r="Z215" s="146">
        <f t="shared" si="50"/>
        <v>0</v>
      </c>
      <c r="AA215" s="146">
        <f t="shared" ref="AA215:AB215" si="64">SUM(AA211:AA214)</f>
        <v>0</v>
      </c>
      <c r="AB215" s="146">
        <f t="shared" si="64"/>
        <v>0</v>
      </c>
      <c r="AC215" s="146">
        <f>SUM(AC211:AC214)</f>
        <v>0</v>
      </c>
    </row>
    <row r="216" spans="1:29" ht="15">
      <c r="B216" s="142" t="s">
        <v>535</v>
      </c>
      <c r="C216" s="142"/>
      <c r="D216" s="146">
        <f>D210-D215</f>
        <v>0</v>
      </c>
      <c r="E216" s="146">
        <f t="shared" ref="E216:F216" si="65">E210-E215</f>
        <v>0</v>
      </c>
      <c r="F216" s="146">
        <f t="shared" si="65"/>
        <v>0</v>
      </c>
      <c r="G216" s="146"/>
      <c r="H216" s="146"/>
      <c r="I216" s="146"/>
      <c r="J216" s="146"/>
      <c r="K216" s="146"/>
      <c r="L216" s="146"/>
      <c r="M216" s="146"/>
      <c r="N216" s="146"/>
      <c r="O216" s="146"/>
      <c r="P216" s="146"/>
      <c r="Q216" s="146"/>
      <c r="R216" s="146"/>
      <c r="S216" s="146"/>
      <c r="T216" s="146"/>
      <c r="U216" s="146"/>
      <c r="V216" s="146"/>
      <c r="W216" s="146"/>
      <c r="X216" s="146"/>
      <c r="Y216" s="146"/>
      <c r="Z216" s="146">
        <f t="shared" si="50"/>
        <v>0</v>
      </c>
      <c r="AA216" s="146">
        <f t="shared" ref="AA216:AB216" si="66">AA210-AA215</f>
        <v>0</v>
      </c>
      <c r="AB216" s="146">
        <f t="shared" si="66"/>
        <v>0</v>
      </c>
      <c r="AC216" s="146">
        <f>AC210-AC215</f>
        <v>0</v>
      </c>
    </row>
    <row r="217" spans="1:29" ht="15">
      <c r="B217" s="144" t="s">
        <v>536</v>
      </c>
      <c r="C217" s="144"/>
      <c r="D217" s="115"/>
      <c r="E217" s="115"/>
      <c r="F217" s="115"/>
      <c r="G217" s="115"/>
      <c r="H217" s="115"/>
      <c r="I217" s="115"/>
      <c r="J217" s="115"/>
      <c r="K217" s="115"/>
      <c r="L217" s="115"/>
      <c r="M217" s="115"/>
      <c r="N217" s="115"/>
      <c r="O217" s="115"/>
      <c r="P217" s="115"/>
      <c r="Q217" s="115"/>
      <c r="R217" s="115"/>
      <c r="S217" s="115"/>
      <c r="T217" s="115"/>
      <c r="U217" s="115"/>
      <c r="V217" s="115"/>
      <c r="W217" s="115"/>
      <c r="X217" s="115"/>
      <c r="Y217" s="115"/>
      <c r="Z217" s="115">
        <f t="shared" si="50"/>
        <v>0</v>
      </c>
      <c r="AA217" s="115"/>
      <c r="AB217" s="115"/>
      <c r="AC217" s="115"/>
    </row>
    <row r="218" spans="1:29" ht="15">
      <c r="A218" s="124" t="s">
        <v>537</v>
      </c>
      <c r="B218" s="141" t="s">
        <v>590</v>
      </c>
      <c r="C218" s="141"/>
      <c r="D218" s="88"/>
      <c r="E218" s="88"/>
      <c r="F218" s="88"/>
      <c r="G218" s="88"/>
      <c r="H218" s="88"/>
      <c r="I218" s="88"/>
      <c r="J218" s="88"/>
      <c r="K218" s="88"/>
      <c r="L218" s="88"/>
      <c r="M218" s="88"/>
      <c r="N218" s="88"/>
      <c r="O218" s="88"/>
      <c r="P218" s="88"/>
      <c r="Q218" s="88"/>
      <c r="R218" s="88"/>
      <c r="S218" s="88"/>
      <c r="T218" s="88"/>
      <c r="U218" s="88"/>
      <c r="V218" s="88"/>
      <c r="W218" s="88"/>
      <c r="X218" s="88"/>
      <c r="Y218" s="88"/>
      <c r="Z218" s="88">
        <f t="shared" si="50"/>
        <v>0</v>
      </c>
      <c r="AA218" s="88">
        <f>SUMIF('调整分录-上期'!$D:$D,$A218,'调整分录-上期'!F:F)</f>
        <v>0</v>
      </c>
      <c r="AB218" s="88">
        <f>SUMIF('调整分录-上期'!$D:$D,$A218,'调整分录-上期'!G:G)</f>
        <v>0</v>
      </c>
      <c r="AC218" s="88">
        <f>Z218+AA218-AB218</f>
        <v>0</v>
      </c>
    </row>
    <row r="219" spans="1:29" ht="15">
      <c r="A219" s="124" t="s">
        <v>538</v>
      </c>
      <c r="B219" s="141" t="s">
        <v>591</v>
      </c>
      <c r="C219" s="141"/>
      <c r="D219" s="88"/>
      <c r="E219" s="88"/>
      <c r="F219" s="88"/>
      <c r="G219" s="88"/>
      <c r="H219" s="88"/>
      <c r="I219" s="88"/>
      <c r="J219" s="88"/>
      <c r="K219" s="88"/>
      <c r="L219" s="88"/>
      <c r="M219" s="88"/>
      <c r="N219" s="88"/>
      <c r="O219" s="88"/>
      <c r="P219" s="88"/>
      <c r="Q219" s="88"/>
      <c r="R219" s="88"/>
      <c r="S219" s="88"/>
      <c r="T219" s="88"/>
      <c r="U219" s="88"/>
      <c r="V219" s="88"/>
      <c r="W219" s="88"/>
      <c r="X219" s="88"/>
      <c r="Y219" s="88"/>
      <c r="Z219" s="88">
        <f t="shared" si="50"/>
        <v>0</v>
      </c>
      <c r="AA219" s="88">
        <f>SUMIF('调整分录-上期'!$D:$D,$A219,'调整分录-上期'!F:F)</f>
        <v>0</v>
      </c>
      <c r="AB219" s="88">
        <f>SUMIF('调整分录-上期'!$D:$D,$A219,'调整分录-上期'!G:G)</f>
        <v>0</v>
      </c>
      <c r="AC219" s="88">
        <f t="shared" ref="AC219:AC220" si="67">Z219+AA219-AB219</f>
        <v>0</v>
      </c>
    </row>
    <row r="220" spans="1:29" ht="15">
      <c r="A220" s="124" t="s">
        <v>539</v>
      </c>
      <c r="B220" s="141" t="s">
        <v>592</v>
      </c>
      <c r="C220" s="141"/>
      <c r="D220" s="88"/>
      <c r="E220" s="88"/>
      <c r="F220" s="88"/>
      <c r="G220" s="88"/>
      <c r="H220" s="88"/>
      <c r="I220" s="88"/>
      <c r="J220" s="88"/>
      <c r="K220" s="88"/>
      <c r="L220" s="88"/>
      <c r="M220" s="88"/>
      <c r="N220" s="88"/>
      <c r="O220" s="88"/>
      <c r="P220" s="88"/>
      <c r="Q220" s="88"/>
      <c r="R220" s="88"/>
      <c r="S220" s="88"/>
      <c r="T220" s="88"/>
      <c r="U220" s="88"/>
      <c r="V220" s="88"/>
      <c r="W220" s="88"/>
      <c r="X220" s="88"/>
      <c r="Y220" s="88"/>
      <c r="Z220" s="88">
        <f t="shared" si="50"/>
        <v>0</v>
      </c>
      <c r="AA220" s="88">
        <f>SUMIF('调整分录-上期'!$D:$D,$A220,'调整分录-上期'!F:F)</f>
        <v>0</v>
      </c>
      <c r="AB220" s="88">
        <f>SUMIF('调整分录-上期'!$D:$D,$A220,'调整分录-上期'!G:G)</f>
        <v>0</v>
      </c>
      <c r="AC220" s="88">
        <f t="shared" si="67"/>
        <v>0</v>
      </c>
    </row>
    <row r="221" spans="1:29" ht="15">
      <c r="B221" s="142" t="s">
        <v>518</v>
      </c>
      <c r="C221" s="142"/>
      <c r="D221" s="146">
        <f>SUM(D218:D220)</f>
        <v>0</v>
      </c>
      <c r="E221" s="146">
        <f t="shared" ref="E221:F221" si="68">SUM(E218:E220)</f>
        <v>0</v>
      </c>
      <c r="F221" s="146">
        <f t="shared" si="68"/>
        <v>0</v>
      </c>
      <c r="G221" s="146"/>
      <c r="H221" s="146"/>
      <c r="I221" s="146"/>
      <c r="J221" s="146"/>
      <c r="K221" s="146"/>
      <c r="L221" s="146"/>
      <c r="M221" s="146"/>
      <c r="N221" s="146"/>
      <c r="O221" s="146"/>
      <c r="P221" s="146"/>
      <c r="Q221" s="146"/>
      <c r="R221" s="146"/>
      <c r="S221" s="146"/>
      <c r="T221" s="146"/>
      <c r="U221" s="146"/>
      <c r="V221" s="146"/>
      <c r="W221" s="146"/>
      <c r="X221" s="146"/>
      <c r="Y221" s="146"/>
      <c r="Z221" s="146">
        <f t="shared" si="50"/>
        <v>0</v>
      </c>
      <c r="AA221" s="146">
        <f t="shared" ref="AA221:AB221" si="69">SUM(AA218:AA220)</f>
        <v>0</v>
      </c>
      <c r="AB221" s="146">
        <f t="shared" si="69"/>
        <v>0</v>
      </c>
      <c r="AC221" s="146">
        <f>SUM(AC218:AC220)</f>
        <v>0</v>
      </c>
    </row>
    <row r="222" spans="1:29" ht="15">
      <c r="A222" s="124" t="s">
        <v>540</v>
      </c>
      <c r="B222" s="141" t="s">
        <v>593</v>
      </c>
      <c r="C222" s="141"/>
      <c r="D222" s="88"/>
      <c r="E222" s="88"/>
      <c r="F222" s="88"/>
      <c r="G222" s="88"/>
      <c r="H222" s="88"/>
      <c r="I222" s="88"/>
      <c r="J222" s="88"/>
      <c r="K222" s="88"/>
      <c r="L222" s="88"/>
      <c r="M222" s="88"/>
      <c r="N222" s="88"/>
      <c r="O222" s="88"/>
      <c r="P222" s="88"/>
      <c r="Q222" s="88"/>
      <c r="R222" s="88"/>
      <c r="S222" s="88"/>
      <c r="T222" s="88"/>
      <c r="U222" s="88"/>
      <c r="V222" s="88"/>
      <c r="W222" s="88"/>
      <c r="X222" s="88"/>
      <c r="Y222" s="88"/>
      <c r="Z222" s="88">
        <f t="shared" si="50"/>
        <v>0</v>
      </c>
      <c r="AA222" s="88">
        <f>SUMIF('调整分录-上期'!$D:$D,$A222,'调整分录-上期'!F:F)</f>
        <v>0</v>
      </c>
      <c r="AB222" s="88">
        <f>SUMIF('调整分录-上期'!$D:$D,$A222,'调整分录-上期'!G:G)</f>
        <v>0</v>
      </c>
      <c r="AC222" s="88">
        <f>Z222+AB222-AA222</f>
        <v>0</v>
      </c>
    </row>
    <row r="223" spans="1:29" ht="15">
      <c r="A223" s="124" t="s">
        <v>541</v>
      </c>
      <c r="B223" s="141" t="s">
        <v>742</v>
      </c>
      <c r="C223" s="141"/>
      <c r="D223" s="88"/>
      <c r="E223" s="88"/>
      <c r="F223" s="88"/>
      <c r="G223" s="88"/>
      <c r="H223" s="88"/>
      <c r="I223" s="88"/>
      <c r="J223" s="88"/>
      <c r="K223" s="88"/>
      <c r="L223" s="88"/>
      <c r="M223" s="88"/>
      <c r="N223" s="88"/>
      <c r="O223" s="88"/>
      <c r="P223" s="88"/>
      <c r="Q223" s="88"/>
      <c r="R223" s="88"/>
      <c r="S223" s="88"/>
      <c r="T223" s="88"/>
      <c r="U223" s="88"/>
      <c r="V223" s="88"/>
      <c r="W223" s="88"/>
      <c r="X223" s="88"/>
      <c r="Y223" s="88"/>
      <c r="Z223" s="88">
        <f t="shared" si="50"/>
        <v>0</v>
      </c>
      <c r="AA223" s="88">
        <f>SUMIF('调整分录-上期'!$D:$D,$A223,'调整分录-上期'!F:F)</f>
        <v>0</v>
      </c>
      <c r="AB223" s="88">
        <f>SUMIF('调整分录-上期'!$D:$D,$A223,'调整分录-上期'!G:G)</f>
        <v>0</v>
      </c>
      <c r="AC223" s="88">
        <f t="shared" ref="AC223:AC224" si="70">Z223+AB223-AA223</f>
        <v>0</v>
      </c>
    </row>
    <row r="224" spans="1:29" ht="15">
      <c r="A224" s="124" t="s">
        <v>542</v>
      </c>
      <c r="B224" s="141" t="s">
        <v>594</v>
      </c>
      <c r="C224" s="141"/>
      <c r="D224" s="88"/>
      <c r="E224" s="88"/>
      <c r="F224" s="88"/>
      <c r="G224" s="88"/>
      <c r="H224" s="88"/>
      <c r="I224" s="88"/>
      <c r="J224" s="88"/>
      <c r="K224" s="88"/>
      <c r="L224" s="88"/>
      <c r="M224" s="88"/>
      <c r="N224" s="88"/>
      <c r="O224" s="88"/>
      <c r="P224" s="88"/>
      <c r="Q224" s="88"/>
      <c r="R224" s="88"/>
      <c r="S224" s="88"/>
      <c r="T224" s="88"/>
      <c r="U224" s="88"/>
      <c r="V224" s="88"/>
      <c r="W224" s="88"/>
      <c r="X224" s="88"/>
      <c r="Y224" s="88"/>
      <c r="Z224" s="88">
        <f t="shared" si="50"/>
        <v>0</v>
      </c>
      <c r="AA224" s="88">
        <f>SUMIF('调整分录-上期'!$D:$D,$A224,'调整分录-上期'!F:F)</f>
        <v>0</v>
      </c>
      <c r="AB224" s="88">
        <f>SUMIF('调整分录-上期'!$D:$D,$A224,'调整分录-上期'!G:G)</f>
        <v>0</v>
      </c>
      <c r="AC224" s="88">
        <f t="shared" si="70"/>
        <v>0</v>
      </c>
    </row>
    <row r="225" spans="1:29" ht="15">
      <c r="B225" s="142" t="s">
        <v>523</v>
      </c>
      <c r="C225" s="142"/>
      <c r="D225" s="146">
        <f>SUM(D222:D224)</f>
        <v>0</v>
      </c>
      <c r="E225" s="146">
        <f>SUM(E222:E224)</f>
        <v>0</v>
      </c>
      <c r="F225" s="146">
        <f>SUM(F222:F224)</f>
        <v>0</v>
      </c>
      <c r="G225" s="146"/>
      <c r="H225" s="146"/>
      <c r="I225" s="146"/>
      <c r="J225" s="146"/>
      <c r="K225" s="146"/>
      <c r="L225" s="146"/>
      <c r="M225" s="146"/>
      <c r="N225" s="146"/>
      <c r="O225" s="146"/>
      <c r="P225" s="146"/>
      <c r="Q225" s="146"/>
      <c r="R225" s="146"/>
      <c r="S225" s="146"/>
      <c r="T225" s="146"/>
      <c r="U225" s="146"/>
      <c r="V225" s="146"/>
      <c r="W225" s="146"/>
      <c r="X225" s="146"/>
      <c r="Y225" s="146"/>
      <c r="Z225" s="146">
        <f t="shared" si="50"/>
        <v>0</v>
      </c>
      <c r="AA225" s="146">
        <f>SUM(AA222:AA224)</f>
        <v>0</v>
      </c>
      <c r="AB225" s="146">
        <f>SUM(AB222:AB224)</f>
        <v>0</v>
      </c>
      <c r="AC225" s="146">
        <f>SUM(AC222:AC224)</f>
        <v>0</v>
      </c>
    </row>
    <row r="226" spans="1:29" ht="15">
      <c r="B226" s="142" t="s">
        <v>543</v>
      </c>
      <c r="C226" s="142"/>
      <c r="D226" s="146">
        <f>D221-D225</f>
        <v>0</v>
      </c>
      <c r="E226" s="146">
        <f>E221-E225</f>
        <v>0</v>
      </c>
      <c r="F226" s="146">
        <f>F221-F225</f>
        <v>0</v>
      </c>
      <c r="G226" s="146"/>
      <c r="H226" s="146"/>
      <c r="I226" s="146"/>
      <c r="J226" s="146"/>
      <c r="K226" s="146"/>
      <c r="L226" s="146"/>
      <c r="M226" s="146"/>
      <c r="N226" s="146"/>
      <c r="O226" s="146"/>
      <c r="P226" s="146"/>
      <c r="Q226" s="146"/>
      <c r="R226" s="146"/>
      <c r="S226" s="146"/>
      <c r="T226" s="146"/>
      <c r="U226" s="146"/>
      <c r="V226" s="146"/>
      <c r="W226" s="146"/>
      <c r="X226" s="146"/>
      <c r="Y226" s="146"/>
      <c r="Z226" s="146">
        <f t="shared" si="50"/>
        <v>0</v>
      </c>
      <c r="AA226" s="146">
        <f>AA221-AA225</f>
        <v>0</v>
      </c>
      <c r="AB226" s="146">
        <f>AB221-AB225</f>
        <v>0</v>
      </c>
      <c r="AC226" s="146">
        <f>AC221-AC225</f>
        <v>0</v>
      </c>
    </row>
    <row r="227" spans="1:29" ht="15">
      <c r="A227" s="124" t="s">
        <v>944</v>
      </c>
      <c r="B227" s="141" t="s">
        <v>595</v>
      </c>
      <c r="C227" s="141"/>
      <c r="D227" s="88"/>
      <c r="E227" s="88"/>
      <c r="F227" s="88"/>
      <c r="G227" s="88"/>
      <c r="H227" s="88"/>
      <c r="I227" s="88"/>
      <c r="J227" s="88"/>
      <c r="K227" s="88"/>
      <c r="L227" s="88"/>
      <c r="M227" s="88"/>
      <c r="N227" s="88"/>
      <c r="O227" s="88"/>
      <c r="P227" s="88"/>
      <c r="Q227" s="88"/>
      <c r="R227" s="88"/>
      <c r="S227" s="88"/>
      <c r="T227" s="88"/>
      <c r="U227" s="88"/>
      <c r="V227" s="88"/>
      <c r="W227" s="88"/>
      <c r="X227" s="88"/>
      <c r="Y227" s="88"/>
      <c r="Z227" s="88">
        <f t="shared" si="50"/>
        <v>0</v>
      </c>
      <c r="AA227" s="88">
        <f>SUMIF('调整分录-上期'!$D:$D,$A227,'调整分录-上期'!F:F)</f>
        <v>0</v>
      </c>
      <c r="AB227" s="88">
        <f>SUMIF('调整分录-上期'!$D:$D,$A227,'调整分录-上期'!G:G)</f>
        <v>0</v>
      </c>
      <c r="AC227" s="88">
        <f>Z227+AA227-AB227</f>
        <v>0</v>
      </c>
    </row>
    <row r="228" spans="1:29" ht="15">
      <c r="B228" s="142" t="s">
        <v>597</v>
      </c>
      <c r="C228" s="142"/>
      <c r="D228" s="146">
        <f>D203+D216+D226+D227</f>
        <v>0</v>
      </c>
      <c r="E228" s="146">
        <f>E203+E216+E226+E227</f>
        <v>0</v>
      </c>
      <c r="F228" s="146">
        <f>F203+F216+F226+F227</f>
        <v>0</v>
      </c>
      <c r="G228" s="146"/>
      <c r="H228" s="146"/>
      <c r="I228" s="146"/>
      <c r="J228" s="146"/>
      <c r="K228" s="146"/>
      <c r="L228" s="146"/>
      <c r="M228" s="146"/>
      <c r="N228" s="146"/>
      <c r="O228" s="146"/>
      <c r="P228" s="146"/>
      <c r="Q228" s="146"/>
      <c r="R228" s="146"/>
      <c r="S228" s="146"/>
      <c r="T228" s="146"/>
      <c r="U228" s="146"/>
      <c r="V228" s="146"/>
      <c r="W228" s="146"/>
      <c r="X228" s="146"/>
      <c r="Y228" s="146"/>
      <c r="Z228" s="146">
        <f t="shared" si="50"/>
        <v>0</v>
      </c>
      <c r="AA228" s="146">
        <f>AA203+AA216+AA226+AA227</f>
        <v>0</v>
      </c>
      <c r="AB228" s="146">
        <f>AB203+AB216+AB226+AB227</f>
        <v>0</v>
      </c>
      <c r="AC228" s="146">
        <f>AC203+AC216+AC226+AC227</f>
        <v>0</v>
      </c>
    </row>
    <row r="229" spans="1:29" ht="15">
      <c r="A229" s="124" t="s">
        <v>545</v>
      </c>
      <c r="B229" s="141" t="s">
        <v>596</v>
      </c>
      <c r="C229" s="141"/>
      <c r="D229" s="88"/>
      <c r="E229" s="88"/>
      <c r="F229" s="88"/>
      <c r="G229" s="88"/>
      <c r="H229" s="88"/>
      <c r="I229" s="88"/>
      <c r="J229" s="88"/>
      <c r="K229" s="88"/>
      <c r="L229" s="88"/>
      <c r="M229" s="88"/>
      <c r="N229" s="88"/>
      <c r="O229" s="88"/>
      <c r="P229" s="88"/>
      <c r="Q229" s="88"/>
      <c r="R229" s="88"/>
      <c r="S229" s="88"/>
      <c r="T229" s="88"/>
      <c r="U229" s="88"/>
      <c r="V229" s="88"/>
      <c r="W229" s="88"/>
      <c r="X229" s="88"/>
      <c r="Y229" s="88"/>
      <c r="Z229" s="88">
        <f t="shared" si="50"/>
        <v>0</v>
      </c>
      <c r="AA229" s="88">
        <f>SUMIF('调整分录-上期'!$D:$D,$A229,'调整分录-上期'!F:F)</f>
        <v>0</v>
      </c>
      <c r="AB229" s="88">
        <f>SUMIF('调整分录-上期'!$D:$D,$A229,'调整分录-上期'!G:G)</f>
        <v>0</v>
      </c>
      <c r="AC229" s="88"/>
    </row>
    <row r="230" spans="1:29" ht="15">
      <c r="B230" s="142" t="s">
        <v>546</v>
      </c>
      <c r="C230" s="142"/>
      <c r="D230" s="146">
        <f>D228+D229</f>
        <v>0</v>
      </c>
      <c r="E230" s="146">
        <f t="shared" ref="E230:F230" si="71">E228+E229</f>
        <v>0</v>
      </c>
      <c r="F230" s="146">
        <f t="shared" si="71"/>
        <v>0</v>
      </c>
      <c r="G230" s="146"/>
      <c r="H230" s="146"/>
      <c r="I230" s="146"/>
      <c r="J230" s="146"/>
      <c r="K230" s="146"/>
      <c r="L230" s="146"/>
      <c r="M230" s="146"/>
      <c r="N230" s="146"/>
      <c r="O230" s="146"/>
      <c r="P230" s="146"/>
      <c r="Q230" s="146"/>
      <c r="R230" s="146"/>
      <c r="S230" s="146"/>
      <c r="T230" s="146"/>
      <c r="U230" s="146"/>
      <c r="V230" s="146"/>
      <c r="W230" s="146"/>
      <c r="X230" s="146"/>
      <c r="Y230" s="146"/>
      <c r="Z230" s="146">
        <f t="shared" si="50"/>
        <v>0</v>
      </c>
      <c r="AA230" s="146">
        <f t="shared" ref="AA230" si="72">AA228+AA229</f>
        <v>0</v>
      </c>
      <c r="AB230" s="146">
        <f t="shared" ref="AB230" si="73">AB228+AB229</f>
        <v>0</v>
      </c>
      <c r="AC230" s="146">
        <f t="shared" ref="AC230" si="74">AC228+AC229</f>
        <v>0</v>
      </c>
    </row>
    <row r="231" spans="1:29" s="131" customFormat="1" ht="15">
      <c r="B231" s="143"/>
      <c r="C231" s="143"/>
      <c r="D231" s="106"/>
      <c r="E231" s="106"/>
      <c r="F231" s="106"/>
      <c r="G231" s="106"/>
      <c r="H231" s="106"/>
      <c r="I231" s="106"/>
      <c r="J231" s="106"/>
      <c r="K231" s="106"/>
      <c r="L231" s="106"/>
      <c r="M231" s="106"/>
      <c r="N231" s="106"/>
      <c r="O231" s="106"/>
      <c r="P231" s="106"/>
      <c r="Q231" s="106"/>
      <c r="R231" s="106"/>
      <c r="S231" s="106"/>
      <c r="T231" s="106"/>
      <c r="U231" s="106"/>
      <c r="V231" s="106"/>
      <c r="W231" s="106"/>
      <c r="X231" s="106"/>
      <c r="Y231" s="106"/>
      <c r="Z231" s="106">
        <f t="shared" si="50"/>
        <v>0</v>
      </c>
      <c r="AA231" s="106"/>
      <c r="AB231" s="106"/>
      <c r="AC231" s="106"/>
    </row>
    <row r="232" spans="1:29" ht="15">
      <c r="B232" s="144" t="s">
        <v>547</v>
      </c>
      <c r="C232" s="144"/>
      <c r="D232" s="115"/>
      <c r="E232" s="115"/>
      <c r="F232" s="115"/>
      <c r="G232" s="115"/>
      <c r="H232" s="115"/>
      <c r="I232" s="115"/>
      <c r="J232" s="115"/>
      <c r="K232" s="115"/>
      <c r="L232" s="115"/>
      <c r="M232" s="115"/>
      <c r="N232" s="115"/>
      <c r="O232" s="115"/>
      <c r="P232" s="115"/>
      <c r="Q232" s="115"/>
      <c r="R232" s="115"/>
      <c r="S232" s="115"/>
      <c r="T232" s="115"/>
      <c r="U232" s="115"/>
      <c r="V232" s="115"/>
      <c r="W232" s="115"/>
      <c r="X232" s="115"/>
      <c r="Y232" s="115"/>
      <c r="Z232" s="115">
        <f t="shared" si="50"/>
        <v>0</v>
      </c>
      <c r="AA232" s="115">
        <f>SUMIF('调整分录-上期'!$D:$D,$A232,'调整分录-上期'!F:F)</f>
        <v>0</v>
      </c>
      <c r="AB232" s="115">
        <f>SUMIF('调整分录-上期'!$D:$D,$A232,'调整分录-上期'!G:G)</f>
        <v>0</v>
      </c>
      <c r="AC232" s="115"/>
    </row>
    <row r="233" spans="1:29" ht="15">
      <c r="A233" s="124" t="s">
        <v>598</v>
      </c>
      <c r="B233" s="148" t="s">
        <v>599</v>
      </c>
      <c r="C233" s="141"/>
      <c r="D233" s="88"/>
      <c r="E233" s="88"/>
      <c r="F233" s="88"/>
      <c r="G233" s="88"/>
      <c r="H233" s="88"/>
      <c r="I233" s="88"/>
      <c r="J233" s="88"/>
      <c r="K233" s="88"/>
      <c r="L233" s="88"/>
      <c r="M233" s="88"/>
      <c r="N233" s="88"/>
      <c r="O233" s="88"/>
      <c r="P233" s="88"/>
      <c r="Q233" s="88"/>
      <c r="R233" s="88"/>
      <c r="S233" s="88"/>
      <c r="T233" s="88"/>
      <c r="U233" s="88"/>
      <c r="V233" s="88"/>
      <c r="W233" s="88"/>
      <c r="X233" s="88"/>
      <c r="Y233" s="88"/>
      <c r="Z233" s="88">
        <f t="shared" si="50"/>
        <v>0</v>
      </c>
      <c r="AA233" s="88">
        <f>SUMIF('调整分录-上期'!$D:$D,$A233,'调整分录-上期'!F:F)</f>
        <v>0</v>
      </c>
      <c r="AB233" s="88">
        <f>SUMIF('调整分录-上期'!$D:$D,$A233,'调整分录-上期'!G:G)</f>
        <v>0</v>
      </c>
      <c r="AC233" s="88">
        <f>Z233+AA233-AB233</f>
        <v>0</v>
      </c>
    </row>
    <row r="234" spans="1:29" ht="15">
      <c r="A234" s="124" t="s">
        <v>924</v>
      </c>
      <c r="B234" s="141" t="s">
        <v>922</v>
      </c>
      <c r="C234" s="141"/>
      <c r="D234" s="88"/>
      <c r="E234" s="88"/>
      <c r="F234" s="88"/>
      <c r="G234" s="88"/>
      <c r="H234" s="88"/>
      <c r="I234" s="88"/>
      <c r="J234" s="88"/>
      <c r="K234" s="88"/>
      <c r="L234" s="88"/>
      <c r="M234" s="88"/>
      <c r="N234" s="88"/>
      <c r="O234" s="88"/>
      <c r="P234" s="88"/>
      <c r="Q234" s="88"/>
      <c r="R234" s="88"/>
      <c r="S234" s="88"/>
      <c r="T234" s="88"/>
      <c r="U234" s="88"/>
      <c r="V234" s="88"/>
      <c r="W234" s="88"/>
      <c r="X234" s="88"/>
      <c r="Y234" s="88"/>
      <c r="Z234" s="88">
        <f t="shared" si="50"/>
        <v>0</v>
      </c>
      <c r="AA234" s="88">
        <f>SUMIF('调整分录-上期'!$D:$D,$A234,'调整分录-上期'!F:F)</f>
        <v>0</v>
      </c>
      <c r="AB234" s="88">
        <f>SUMIF('调整分录-上期'!$D:$D,$A234,'调整分录-上期'!G:G)</f>
        <v>0</v>
      </c>
      <c r="AC234" s="88">
        <f t="shared" ref="AC234:AC249" si="75">Z234+AA234-AB234</f>
        <v>0</v>
      </c>
    </row>
    <row r="235" spans="1:29" ht="15">
      <c r="A235" s="124" t="s">
        <v>925</v>
      </c>
      <c r="B235" s="141" t="s">
        <v>921</v>
      </c>
      <c r="C235" s="141"/>
      <c r="D235" s="88"/>
      <c r="E235" s="88"/>
      <c r="F235" s="88"/>
      <c r="G235" s="88"/>
      <c r="H235" s="88"/>
      <c r="I235" s="88"/>
      <c r="J235" s="88"/>
      <c r="K235" s="88"/>
      <c r="L235" s="88"/>
      <c r="M235" s="88"/>
      <c r="N235" s="88"/>
      <c r="O235" s="88"/>
      <c r="P235" s="88"/>
      <c r="Q235" s="88"/>
      <c r="R235" s="88"/>
      <c r="S235" s="88"/>
      <c r="T235" s="88"/>
      <c r="U235" s="88"/>
      <c r="V235" s="88"/>
      <c r="W235" s="88"/>
      <c r="X235" s="88"/>
      <c r="Y235" s="88"/>
      <c r="Z235" s="88">
        <f t="shared" si="50"/>
        <v>0</v>
      </c>
      <c r="AA235" s="88">
        <f>SUMIF('调整分录-上期'!$D:$D,$A235,'调整分录-上期'!F:F)</f>
        <v>0</v>
      </c>
      <c r="AB235" s="88">
        <f>SUMIF('调整分录-上期'!$D:$D,$A235,'调整分录-上期'!G:G)</f>
        <v>0</v>
      </c>
      <c r="AC235" s="88">
        <f t="shared" ref="AC235" si="76">Z235+AA235-AB235</f>
        <v>0</v>
      </c>
    </row>
    <row r="236" spans="1:29" ht="15">
      <c r="A236" s="124" t="s">
        <v>600</v>
      </c>
      <c r="B236" s="141" t="s">
        <v>743</v>
      </c>
      <c r="C236" s="141"/>
      <c r="D236" s="88"/>
      <c r="E236" s="88"/>
      <c r="F236" s="88"/>
      <c r="G236" s="88"/>
      <c r="H236" s="88"/>
      <c r="I236" s="88"/>
      <c r="J236" s="88"/>
      <c r="K236" s="88"/>
      <c r="L236" s="88"/>
      <c r="M236" s="88"/>
      <c r="N236" s="88"/>
      <c r="O236" s="88"/>
      <c r="P236" s="88"/>
      <c r="Q236" s="88"/>
      <c r="R236" s="88"/>
      <c r="S236" s="88"/>
      <c r="T236" s="88"/>
      <c r="U236" s="88"/>
      <c r="V236" s="88"/>
      <c r="W236" s="88"/>
      <c r="X236" s="88"/>
      <c r="Y236" s="88"/>
      <c r="Z236" s="88">
        <f t="shared" si="50"/>
        <v>0</v>
      </c>
      <c r="AA236" s="88">
        <f>SUMIF('调整分录-上期'!$D:$D,$A236,'调整分录-上期'!F:F)</f>
        <v>0</v>
      </c>
      <c r="AB236" s="88">
        <f>SUMIF('调整分录-上期'!$D:$D,$A236,'调整分录-上期'!G:G)</f>
        <v>0</v>
      </c>
      <c r="AC236" s="88">
        <f t="shared" si="75"/>
        <v>0</v>
      </c>
    </row>
    <row r="237" spans="1:29" ht="15">
      <c r="A237" s="124" t="s">
        <v>601</v>
      </c>
      <c r="B237" s="141" t="s">
        <v>744</v>
      </c>
      <c r="C237" s="141"/>
      <c r="D237" s="88"/>
      <c r="E237" s="88"/>
      <c r="F237" s="88"/>
      <c r="G237" s="88"/>
      <c r="H237" s="88"/>
      <c r="I237" s="88"/>
      <c r="J237" s="88"/>
      <c r="K237" s="88"/>
      <c r="L237" s="88"/>
      <c r="M237" s="88"/>
      <c r="N237" s="88"/>
      <c r="O237" s="88"/>
      <c r="P237" s="88"/>
      <c r="Q237" s="88"/>
      <c r="R237" s="88"/>
      <c r="S237" s="88"/>
      <c r="T237" s="88"/>
      <c r="U237" s="88"/>
      <c r="V237" s="88"/>
      <c r="W237" s="88"/>
      <c r="X237" s="88"/>
      <c r="Y237" s="88"/>
      <c r="Z237" s="88">
        <f t="shared" si="50"/>
        <v>0</v>
      </c>
      <c r="AA237" s="88">
        <f>SUMIF('调整分录-上期'!$D:$D,$A237,'调整分录-上期'!F:F)</f>
        <v>0</v>
      </c>
      <c r="AB237" s="88">
        <f>SUMIF('调整分录-上期'!$D:$D,$A237,'调整分录-上期'!G:G)</f>
        <v>0</v>
      </c>
      <c r="AC237" s="88">
        <f t="shared" si="75"/>
        <v>0</v>
      </c>
    </row>
    <row r="238" spans="1:29" ht="15">
      <c r="A238" s="124" t="s">
        <v>602</v>
      </c>
      <c r="B238" s="141" t="s">
        <v>549</v>
      </c>
      <c r="C238" s="141"/>
      <c r="D238" s="88"/>
      <c r="E238" s="88"/>
      <c r="F238" s="88"/>
      <c r="G238" s="88"/>
      <c r="H238" s="88"/>
      <c r="I238" s="88"/>
      <c r="J238" s="88"/>
      <c r="K238" s="88"/>
      <c r="L238" s="88"/>
      <c r="M238" s="88"/>
      <c r="N238" s="88"/>
      <c r="O238" s="88"/>
      <c r="P238" s="88"/>
      <c r="Q238" s="88"/>
      <c r="R238" s="88"/>
      <c r="S238" s="88"/>
      <c r="T238" s="88"/>
      <c r="U238" s="88"/>
      <c r="V238" s="88"/>
      <c r="W238" s="88"/>
      <c r="X238" s="88"/>
      <c r="Y238" s="88"/>
      <c r="Z238" s="88">
        <f t="shared" si="50"/>
        <v>0</v>
      </c>
      <c r="AA238" s="88">
        <f>SUMIF('调整分录-上期'!$D:$D,$A238,'调整分录-上期'!F:F)</f>
        <v>0</v>
      </c>
      <c r="AB238" s="88">
        <f>SUMIF('调整分录-上期'!$D:$D,$A238,'调整分录-上期'!G:G)</f>
        <v>0</v>
      </c>
      <c r="AC238" s="88">
        <f t="shared" si="75"/>
        <v>0</v>
      </c>
    </row>
    <row r="239" spans="1:29" ht="15">
      <c r="A239" s="124" t="s">
        <v>603</v>
      </c>
      <c r="B239" s="141" t="s">
        <v>550</v>
      </c>
      <c r="C239" s="141"/>
      <c r="D239" s="88"/>
      <c r="E239" s="88"/>
      <c r="F239" s="88"/>
      <c r="G239" s="88"/>
      <c r="H239" s="88"/>
      <c r="I239" s="88"/>
      <c r="J239" s="88"/>
      <c r="K239" s="88"/>
      <c r="L239" s="88"/>
      <c r="M239" s="88"/>
      <c r="N239" s="88"/>
      <c r="O239" s="88"/>
      <c r="P239" s="88"/>
      <c r="Q239" s="88"/>
      <c r="R239" s="88"/>
      <c r="S239" s="88"/>
      <c r="T239" s="88"/>
      <c r="U239" s="88"/>
      <c r="V239" s="88"/>
      <c r="W239" s="88"/>
      <c r="X239" s="88"/>
      <c r="Y239" s="88"/>
      <c r="Z239" s="88">
        <f t="shared" si="50"/>
        <v>0</v>
      </c>
      <c r="AA239" s="88">
        <f>SUMIF('调整分录-上期'!$D:$D,$A239,'调整分录-上期'!F:F)</f>
        <v>0</v>
      </c>
      <c r="AB239" s="88">
        <f>SUMIF('调整分录-上期'!$D:$D,$A239,'调整分录-上期'!G:G)</f>
        <v>0</v>
      </c>
      <c r="AC239" s="88">
        <f t="shared" si="75"/>
        <v>0</v>
      </c>
    </row>
    <row r="240" spans="1:29" ht="15">
      <c r="A240" s="124" t="s">
        <v>604</v>
      </c>
      <c r="B240" s="141" t="s">
        <v>551</v>
      </c>
      <c r="C240" s="141"/>
      <c r="D240" s="88"/>
      <c r="E240" s="88"/>
      <c r="F240" s="88"/>
      <c r="G240" s="88"/>
      <c r="H240" s="88"/>
      <c r="I240" s="88"/>
      <c r="J240" s="88"/>
      <c r="K240" s="88"/>
      <c r="L240" s="88"/>
      <c r="M240" s="88"/>
      <c r="N240" s="88"/>
      <c r="O240" s="88"/>
      <c r="P240" s="88"/>
      <c r="Q240" s="88"/>
      <c r="R240" s="88"/>
      <c r="S240" s="88"/>
      <c r="T240" s="88"/>
      <c r="U240" s="88"/>
      <c r="V240" s="88"/>
      <c r="W240" s="88"/>
      <c r="X240" s="88"/>
      <c r="Y240" s="88"/>
      <c r="Z240" s="88">
        <f t="shared" si="50"/>
        <v>0</v>
      </c>
      <c r="AA240" s="88">
        <f>SUMIF('调整分录-上期'!$D:$D,$A240,'调整分录-上期'!F:F)</f>
        <v>0</v>
      </c>
      <c r="AB240" s="88">
        <f>SUMIF('调整分录-上期'!$D:$D,$A240,'调整分录-上期'!G:G)</f>
        <v>0</v>
      </c>
      <c r="AC240" s="88">
        <f t="shared" si="75"/>
        <v>0</v>
      </c>
    </row>
    <row r="241" spans="1:29" ht="15">
      <c r="A241" s="124" t="s">
        <v>190</v>
      </c>
      <c r="B241" s="141" t="s">
        <v>552</v>
      </c>
      <c r="C241" s="141"/>
      <c r="D241" s="88"/>
      <c r="E241" s="88"/>
      <c r="F241" s="88"/>
      <c r="G241" s="88"/>
      <c r="H241" s="88"/>
      <c r="I241" s="88"/>
      <c r="J241" s="88"/>
      <c r="K241" s="88"/>
      <c r="L241" s="88"/>
      <c r="M241" s="88"/>
      <c r="N241" s="88"/>
      <c r="O241" s="88"/>
      <c r="P241" s="88"/>
      <c r="Q241" s="88"/>
      <c r="R241" s="88"/>
      <c r="S241" s="88"/>
      <c r="T241" s="88"/>
      <c r="U241" s="88"/>
      <c r="V241" s="88"/>
      <c r="W241" s="88"/>
      <c r="X241" s="88"/>
      <c r="Y241" s="88"/>
      <c r="Z241" s="88">
        <f t="shared" si="50"/>
        <v>0</v>
      </c>
      <c r="AA241" s="88">
        <f>SUMIF('调整分录-上期'!$D:$D,$A241,'调整分录-上期'!F:F)</f>
        <v>0</v>
      </c>
      <c r="AB241" s="88">
        <f>SUMIF('调整分录-上期'!$D:$D,$A241,'调整分录-上期'!G:G)</f>
        <v>0</v>
      </c>
      <c r="AC241" s="88">
        <f t="shared" si="75"/>
        <v>0</v>
      </c>
    </row>
    <row r="242" spans="1:29" ht="15">
      <c r="A242" s="124" t="s">
        <v>605</v>
      </c>
      <c r="B242" s="141" t="s">
        <v>553</v>
      </c>
      <c r="C242" s="141"/>
      <c r="D242" s="88"/>
      <c r="E242" s="88"/>
      <c r="F242" s="88"/>
      <c r="G242" s="88"/>
      <c r="H242" s="88"/>
      <c r="I242" s="88"/>
      <c r="J242" s="88"/>
      <c r="K242" s="88"/>
      <c r="L242" s="88"/>
      <c r="M242" s="88"/>
      <c r="N242" s="88"/>
      <c r="O242" s="88"/>
      <c r="P242" s="88"/>
      <c r="Q242" s="88"/>
      <c r="R242" s="88"/>
      <c r="S242" s="88"/>
      <c r="T242" s="88"/>
      <c r="U242" s="88"/>
      <c r="V242" s="88"/>
      <c r="W242" s="88"/>
      <c r="X242" s="88"/>
      <c r="Y242" s="88"/>
      <c r="Z242" s="88">
        <f t="shared" si="50"/>
        <v>0</v>
      </c>
      <c r="AA242" s="88">
        <f>SUMIF('调整分录-上期'!$D:$D,$A242,'调整分录-上期'!F:F)</f>
        <v>0</v>
      </c>
      <c r="AB242" s="88">
        <f>SUMIF('调整分录-上期'!$D:$D,$A242,'调整分录-上期'!G:G)</f>
        <v>0</v>
      </c>
      <c r="AC242" s="88">
        <f t="shared" si="75"/>
        <v>0</v>
      </c>
    </row>
    <row r="243" spans="1:29" ht="15">
      <c r="A243" s="124" t="s">
        <v>606</v>
      </c>
      <c r="B243" s="141" t="s">
        <v>554</v>
      </c>
      <c r="C243" s="141"/>
      <c r="D243" s="88"/>
      <c r="E243" s="88"/>
      <c r="F243" s="88"/>
      <c r="G243" s="88"/>
      <c r="H243" s="88"/>
      <c r="I243" s="88"/>
      <c r="J243" s="88"/>
      <c r="K243" s="88"/>
      <c r="L243" s="88"/>
      <c r="M243" s="88"/>
      <c r="N243" s="88"/>
      <c r="O243" s="88"/>
      <c r="P243" s="88"/>
      <c r="Q243" s="88"/>
      <c r="R243" s="88"/>
      <c r="S243" s="88"/>
      <c r="T243" s="88"/>
      <c r="U243" s="88"/>
      <c r="V243" s="88"/>
      <c r="W243" s="88"/>
      <c r="X243" s="88"/>
      <c r="Y243" s="88"/>
      <c r="Z243" s="88">
        <f t="shared" si="50"/>
        <v>0</v>
      </c>
      <c r="AA243" s="88">
        <f>SUMIF('调整分录-上期'!$D:$D,$A243,'调整分录-上期'!F:F)</f>
        <v>0</v>
      </c>
      <c r="AB243" s="88">
        <f>SUMIF('调整分录-上期'!$D:$D,$A243,'调整分录-上期'!G:G)</f>
        <v>0</v>
      </c>
      <c r="AC243" s="88">
        <f t="shared" si="75"/>
        <v>0</v>
      </c>
    </row>
    <row r="244" spans="1:29" ht="15">
      <c r="A244" s="124" t="s">
        <v>607</v>
      </c>
      <c r="B244" s="141" t="s">
        <v>555</v>
      </c>
      <c r="C244" s="141"/>
      <c r="D244" s="88"/>
      <c r="E244" s="88"/>
      <c r="F244" s="88"/>
      <c r="G244" s="88"/>
      <c r="H244" s="88"/>
      <c r="I244" s="88"/>
      <c r="J244" s="88"/>
      <c r="K244" s="88"/>
      <c r="L244" s="88"/>
      <c r="M244" s="88"/>
      <c r="N244" s="88"/>
      <c r="O244" s="88"/>
      <c r="P244" s="88"/>
      <c r="Q244" s="88"/>
      <c r="R244" s="88"/>
      <c r="S244" s="88"/>
      <c r="T244" s="88"/>
      <c r="U244" s="88"/>
      <c r="V244" s="88"/>
      <c r="W244" s="88"/>
      <c r="X244" s="88"/>
      <c r="Y244" s="88"/>
      <c r="Z244" s="88">
        <f t="shared" si="50"/>
        <v>0</v>
      </c>
      <c r="AA244" s="88">
        <f>SUMIF('调整分录-上期'!$D:$D,$A244,'调整分录-上期'!F:F)</f>
        <v>0</v>
      </c>
      <c r="AB244" s="88">
        <f>SUMIF('调整分录-上期'!$D:$D,$A244,'调整分录-上期'!G:G)</f>
        <v>0</v>
      </c>
      <c r="AC244" s="88">
        <f t="shared" si="75"/>
        <v>0</v>
      </c>
    </row>
    <row r="245" spans="1:29" ht="15">
      <c r="A245" s="124" t="s">
        <v>608</v>
      </c>
      <c r="B245" s="141" t="s">
        <v>556</v>
      </c>
      <c r="C245" s="141"/>
      <c r="D245" s="88"/>
      <c r="E245" s="88"/>
      <c r="F245" s="88"/>
      <c r="G245" s="88"/>
      <c r="H245" s="88"/>
      <c r="I245" s="88"/>
      <c r="J245" s="88"/>
      <c r="K245" s="88"/>
      <c r="L245" s="88"/>
      <c r="M245" s="88"/>
      <c r="N245" s="88"/>
      <c r="O245" s="88"/>
      <c r="P245" s="88"/>
      <c r="Q245" s="88"/>
      <c r="R245" s="88"/>
      <c r="S245" s="88"/>
      <c r="T245" s="88"/>
      <c r="U245" s="88"/>
      <c r="V245" s="88"/>
      <c r="W245" s="88"/>
      <c r="X245" s="88"/>
      <c r="Y245" s="88"/>
      <c r="Z245" s="88">
        <f t="shared" si="50"/>
        <v>0</v>
      </c>
      <c r="AA245" s="88">
        <f>SUMIF('调整分录-上期'!$D:$D,$A245,'调整分录-上期'!F:F)</f>
        <v>0</v>
      </c>
      <c r="AB245" s="88">
        <f>SUMIF('调整分录-上期'!$D:$D,$A245,'调整分录-上期'!G:G)</f>
        <v>0</v>
      </c>
      <c r="AC245" s="88">
        <f t="shared" si="75"/>
        <v>0</v>
      </c>
    </row>
    <row r="246" spans="1:29" ht="15">
      <c r="A246" s="124" t="s">
        <v>609</v>
      </c>
      <c r="B246" s="141" t="s">
        <v>557</v>
      </c>
      <c r="C246" s="141"/>
      <c r="D246" s="88"/>
      <c r="E246" s="88"/>
      <c r="F246" s="88"/>
      <c r="G246" s="88"/>
      <c r="H246" s="88"/>
      <c r="I246" s="88"/>
      <c r="J246" s="88"/>
      <c r="K246" s="88"/>
      <c r="L246" s="88"/>
      <c r="M246" s="88"/>
      <c r="N246" s="88"/>
      <c r="O246" s="88"/>
      <c r="P246" s="88"/>
      <c r="Q246" s="88"/>
      <c r="R246" s="88"/>
      <c r="S246" s="88"/>
      <c r="T246" s="88"/>
      <c r="U246" s="88"/>
      <c r="V246" s="88"/>
      <c r="W246" s="88"/>
      <c r="X246" s="88"/>
      <c r="Y246" s="88"/>
      <c r="Z246" s="88">
        <f t="shared" si="50"/>
        <v>0</v>
      </c>
      <c r="AA246" s="88">
        <f>SUMIF('调整分录-上期'!$D:$D,$A246,'调整分录-上期'!F:F)</f>
        <v>0</v>
      </c>
      <c r="AB246" s="88">
        <f>SUMIF('调整分录-上期'!$D:$D,$A246,'调整分录-上期'!G:G)</f>
        <v>0</v>
      </c>
      <c r="AC246" s="88">
        <f t="shared" si="75"/>
        <v>0</v>
      </c>
    </row>
    <row r="247" spans="1:29" ht="15">
      <c r="A247" s="124" t="s">
        <v>610</v>
      </c>
      <c r="B247" s="141" t="s">
        <v>558</v>
      </c>
      <c r="C247" s="141"/>
      <c r="D247" s="88"/>
      <c r="E247" s="88"/>
      <c r="F247" s="88"/>
      <c r="G247" s="88"/>
      <c r="H247" s="88"/>
      <c r="I247" s="88"/>
      <c r="J247" s="88"/>
      <c r="K247" s="88"/>
      <c r="L247" s="88"/>
      <c r="M247" s="88"/>
      <c r="N247" s="88"/>
      <c r="O247" s="88"/>
      <c r="P247" s="88"/>
      <c r="Q247" s="88"/>
      <c r="R247" s="88"/>
      <c r="S247" s="88"/>
      <c r="T247" s="88"/>
      <c r="U247" s="88"/>
      <c r="V247" s="88"/>
      <c r="W247" s="88"/>
      <c r="X247" s="88"/>
      <c r="Y247" s="88"/>
      <c r="Z247" s="88">
        <f t="shared" si="50"/>
        <v>0</v>
      </c>
      <c r="AA247" s="88">
        <f>SUMIF('调整分录-上期'!$D:$D,$A247,'调整分录-上期'!F:F)</f>
        <v>0</v>
      </c>
      <c r="AB247" s="88">
        <f>SUMIF('调整分录-上期'!$D:$D,$A247,'调整分录-上期'!G:G)</f>
        <v>0</v>
      </c>
      <c r="AC247" s="88">
        <f t="shared" si="75"/>
        <v>0</v>
      </c>
    </row>
    <row r="248" spans="1:29" ht="15">
      <c r="A248" s="124" t="s">
        <v>611</v>
      </c>
      <c r="B248" s="141" t="s">
        <v>559</v>
      </c>
      <c r="C248" s="141"/>
      <c r="D248" s="88"/>
      <c r="E248" s="88"/>
      <c r="F248" s="88"/>
      <c r="G248" s="88"/>
      <c r="H248" s="88"/>
      <c r="I248" s="88"/>
      <c r="J248" s="88"/>
      <c r="K248" s="88"/>
      <c r="L248" s="88"/>
      <c r="M248" s="88"/>
      <c r="N248" s="88"/>
      <c r="O248" s="88"/>
      <c r="P248" s="88"/>
      <c r="Q248" s="88"/>
      <c r="R248" s="88"/>
      <c r="S248" s="88"/>
      <c r="T248" s="88"/>
      <c r="U248" s="88"/>
      <c r="V248" s="88"/>
      <c r="W248" s="88"/>
      <c r="X248" s="88"/>
      <c r="Y248" s="88"/>
      <c r="Z248" s="88">
        <f t="shared" si="50"/>
        <v>0</v>
      </c>
      <c r="AA248" s="88">
        <f>SUMIF('调整分录-上期'!$D:$D,$A248,'调整分录-上期'!F:F)</f>
        <v>0</v>
      </c>
      <c r="AB248" s="88">
        <f>SUMIF('调整分录-上期'!$D:$D,$A248,'调整分录-上期'!G:G)</f>
        <v>0</v>
      </c>
      <c r="AC248" s="88">
        <f t="shared" si="75"/>
        <v>0</v>
      </c>
    </row>
    <row r="249" spans="1:29" ht="15">
      <c r="A249" s="124" t="s">
        <v>612</v>
      </c>
      <c r="B249" s="141" t="s">
        <v>560</v>
      </c>
      <c r="C249" s="141"/>
      <c r="D249" s="88"/>
      <c r="E249" s="88"/>
      <c r="F249" s="88"/>
      <c r="G249" s="88"/>
      <c r="H249" s="88"/>
      <c r="I249" s="88"/>
      <c r="J249" s="88"/>
      <c r="K249" s="88"/>
      <c r="L249" s="88"/>
      <c r="M249" s="88"/>
      <c r="N249" s="88"/>
      <c r="O249" s="88"/>
      <c r="P249" s="88"/>
      <c r="Q249" s="88"/>
      <c r="R249" s="88"/>
      <c r="S249" s="88"/>
      <c r="T249" s="88"/>
      <c r="U249" s="88"/>
      <c r="V249" s="88"/>
      <c r="W249" s="88"/>
      <c r="X249" s="88"/>
      <c r="Y249" s="88"/>
      <c r="Z249" s="88">
        <f t="shared" si="50"/>
        <v>0</v>
      </c>
      <c r="AA249" s="88">
        <f>SUMIF('调整分录-上期'!$D:$D,$A249,'调整分录-上期'!F:F)</f>
        <v>0</v>
      </c>
      <c r="AB249" s="88">
        <f>SUMIF('调整分录-上期'!$D:$D,$A249,'调整分录-上期'!G:G)</f>
        <v>0</v>
      </c>
      <c r="AC249" s="88">
        <f t="shared" si="75"/>
        <v>0</v>
      </c>
    </row>
    <row r="250" spans="1:29" ht="15">
      <c r="B250" s="142" t="s">
        <v>561</v>
      </c>
      <c r="C250" s="142"/>
      <c r="D250" s="146">
        <f>SUM(D233:D249)</f>
        <v>0</v>
      </c>
      <c r="E250" s="146">
        <f>SUM(E233:E249)</f>
        <v>0</v>
      </c>
      <c r="F250" s="146">
        <f>SUM(F233:F249)</f>
        <v>0</v>
      </c>
      <c r="G250" s="146"/>
      <c r="H250" s="146"/>
      <c r="I250" s="146"/>
      <c r="J250" s="146"/>
      <c r="K250" s="146"/>
      <c r="L250" s="146"/>
      <c r="M250" s="146"/>
      <c r="N250" s="146"/>
      <c r="O250" s="146"/>
      <c r="P250" s="146"/>
      <c r="Q250" s="146"/>
      <c r="R250" s="146"/>
      <c r="S250" s="146"/>
      <c r="T250" s="146"/>
      <c r="U250" s="146"/>
      <c r="V250" s="146"/>
      <c r="W250" s="146"/>
      <c r="X250" s="146"/>
      <c r="Y250" s="146"/>
      <c r="Z250" s="146">
        <f t="shared" si="50"/>
        <v>0</v>
      </c>
      <c r="AA250" s="146">
        <f>SUM(AA233:AA249)</f>
        <v>0</v>
      </c>
      <c r="AB250" s="146">
        <f>SUM(AB233:AB249)</f>
        <v>0</v>
      </c>
      <c r="AC250" s="146">
        <f>SUM(AC233:AC249)</f>
        <v>0</v>
      </c>
    </row>
    <row r="251" spans="1:29" ht="15">
      <c r="B251" s="145" t="s">
        <v>562</v>
      </c>
      <c r="C251" s="144"/>
      <c r="D251" s="115">
        <f>D250-D203</f>
        <v>0</v>
      </c>
      <c r="E251" s="115">
        <f>E250-E203</f>
        <v>0</v>
      </c>
      <c r="F251" s="115">
        <f>F250-F203</f>
        <v>0</v>
      </c>
      <c r="G251" s="115"/>
      <c r="H251" s="115"/>
      <c r="I251" s="115"/>
      <c r="J251" s="115"/>
      <c r="K251" s="115"/>
      <c r="L251" s="115"/>
      <c r="M251" s="115"/>
      <c r="N251" s="115"/>
      <c r="O251" s="115"/>
      <c r="P251" s="115"/>
      <c r="Q251" s="115"/>
      <c r="R251" s="115"/>
      <c r="S251" s="115"/>
      <c r="T251" s="115"/>
      <c r="U251" s="115"/>
      <c r="V251" s="115"/>
      <c r="W251" s="115"/>
      <c r="X251" s="115"/>
      <c r="Y251" s="115"/>
      <c r="Z251" s="115">
        <f t="shared" si="50"/>
        <v>0</v>
      </c>
      <c r="AA251" s="115">
        <f>AA250-AA203</f>
        <v>0</v>
      </c>
      <c r="AB251" s="115">
        <f>AB250-AB203</f>
        <v>0</v>
      </c>
      <c r="AC251" s="115">
        <f>AC250-AC203</f>
        <v>0</v>
      </c>
    </row>
    <row r="252" spans="1:29" ht="15">
      <c r="B252" s="141" t="s">
        <v>563</v>
      </c>
      <c r="C252" s="141"/>
      <c r="D252" s="88"/>
      <c r="E252" s="88"/>
      <c r="F252" s="88"/>
      <c r="G252" s="88"/>
      <c r="H252" s="88"/>
      <c r="I252" s="88"/>
      <c r="J252" s="88"/>
      <c r="K252" s="88"/>
      <c r="L252" s="88"/>
      <c r="M252" s="88"/>
      <c r="N252" s="88"/>
      <c r="O252" s="88"/>
      <c r="P252" s="88"/>
      <c r="Q252" s="88"/>
      <c r="R252" s="88"/>
      <c r="S252" s="88"/>
      <c r="T252" s="88"/>
      <c r="U252" s="88"/>
      <c r="V252" s="88"/>
      <c r="W252" s="88"/>
      <c r="X252" s="88"/>
      <c r="Y252" s="88"/>
      <c r="Z252" s="88">
        <f t="shared" si="50"/>
        <v>0</v>
      </c>
      <c r="AA252" s="88">
        <f>SUMIF('调整分录-上期'!$D:$D,$A252,'调整分录-上期'!F:F)</f>
        <v>0</v>
      </c>
      <c r="AB252" s="88">
        <f>SUMIF('调整分录-上期'!$D:$D,$A252,'调整分录-上期'!G:G)</f>
        <v>0</v>
      </c>
      <c r="AC252" s="88">
        <f t="shared" ref="AC252:AC262" si="77">Z252+AA252-AB252</f>
        <v>0</v>
      </c>
    </row>
    <row r="253" spans="1:29" ht="15">
      <c r="B253" s="141" t="s">
        <v>564</v>
      </c>
      <c r="C253" s="141"/>
      <c r="D253" s="88"/>
      <c r="E253" s="88"/>
      <c r="F253" s="88"/>
      <c r="G253" s="88"/>
      <c r="H253" s="88"/>
      <c r="I253" s="88"/>
      <c r="J253" s="88"/>
      <c r="K253" s="88"/>
      <c r="L253" s="88"/>
      <c r="M253" s="88"/>
      <c r="N253" s="88"/>
      <c r="O253" s="88"/>
      <c r="P253" s="88"/>
      <c r="Q253" s="88"/>
      <c r="R253" s="88"/>
      <c r="S253" s="88"/>
      <c r="T253" s="88"/>
      <c r="U253" s="88"/>
      <c r="V253" s="88"/>
      <c r="W253" s="88"/>
      <c r="X253" s="88"/>
      <c r="Y253" s="88"/>
      <c r="Z253" s="88">
        <f t="shared" si="50"/>
        <v>0</v>
      </c>
      <c r="AA253" s="88">
        <f>SUMIF('调整分录-上期'!$D:$D,$A253,'调整分录-上期'!F:F)</f>
        <v>0</v>
      </c>
      <c r="AB253" s="88">
        <f>SUMIF('调整分录-上期'!$D:$D,$A253,'调整分录-上期'!G:G)</f>
        <v>0</v>
      </c>
      <c r="AC253" s="88">
        <f t="shared" si="77"/>
        <v>0</v>
      </c>
    </row>
    <row r="254" spans="1:29" ht="15">
      <c r="B254" s="141" t="s">
        <v>565</v>
      </c>
      <c r="C254" s="141"/>
      <c r="D254" s="88"/>
      <c r="E254" s="88"/>
      <c r="F254" s="88"/>
      <c r="G254" s="88"/>
      <c r="H254" s="88"/>
      <c r="I254" s="88"/>
      <c r="J254" s="88"/>
      <c r="K254" s="88"/>
      <c r="L254" s="88"/>
      <c r="M254" s="88"/>
      <c r="N254" s="88"/>
      <c r="O254" s="88"/>
      <c r="P254" s="88"/>
      <c r="Q254" s="88"/>
      <c r="R254" s="88"/>
      <c r="S254" s="88"/>
      <c r="T254" s="88"/>
      <c r="U254" s="88"/>
      <c r="V254" s="88"/>
      <c r="W254" s="88"/>
      <c r="X254" s="88"/>
      <c r="Y254" s="88"/>
      <c r="Z254" s="88">
        <f t="shared" si="50"/>
        <v>0</v>
      </c>
      <c r="AA254" s="88">
        <f>SUMIF('调整分录-上期'!$D:$D,$A254,'调整分录-上期'!F:F)</f>
        <v>0</v>
      </c>
      <c r="AB254" s="88">
        <f>SUMIF('调整分录-上期'!$D:$D,$A254,'调整分录-上期'!G:G)</f>
        <v>0</v>
      </c>
      <c r="AC254" s="88">
        <f t="shared" si="77"/>
        <v>0</v>
      </c>
    </row>
    <row r="255" spans="1:29" ht="15">
      <c r="B255" s="141" t="s">
        <v>566</v>
      </c>
      <c r="C255" s="141"/>
      <c r="D255" s="88"/>
      <c r="E255" s="88"/>
      <c r="F255" s="88"/>
      <c r="G255" s="88"/>
      <c r="H255" s="88"/>
      <c r="I255" s="88"/>
      <c r="J255" s="88"/>
      <c r="K255" s="88"/>
      <c r="L255" s="88"/>
      <c r="M255" s="88"/>
      <c r="N255" s="88"/>
      <c r="O255" s="88"/>
      <c r="P255" s="88"/>
      <c r="Q255" s="88"/>
      <c r="R255" s="88"/>
      <c r="S255" s="88"/>
      <c r="T255" s="88"/>
      <c r="U255" s="88"/>
      <c r="V255" s="88"/>
      <c r="W255" s="88"/>
      <c r="X255" s="88"/>
      <c r="Y255" s="88"/>
      <c r="Z255" s="88">
        <f t="shared" si="50"/>
        <v>0</v>
      </c>
      <c r="AA255" s="88">
        <f>SUMIF('调整分录-上期'!$D:$D,$A255,'调整分录-上期'!F:F)</f>
        <v>0</v>
      </c>
      <c r="AB255" s="88">
        <f>SUMIF('调整分录-上期'!$D:$D,$A255,'调整分录-上期'!G:G)</f>
        <v>0</v>
      </c>
      <c r="AC255" s="88">
        <f t="shared" si="77"/>
        <v>0</v>
      </c>
    </row>
    <row r="256" spans="1:29" ht="15">
      <c r="B256" s="141" t="s">
        <v>567</v>
      </c>
      <c r="C256" s="141"/>
      <c r="D256" s="88"/>
      <c r="E256" s="88"/>
      <c r="F256" s="88"/>
      <c r="G256" s="88"/>
      <c r="H256" s="88"/>
      <c r="I256" s="88"/>
      <c r="J256" s="88"/>
      <c r="K256" s="88"/>
      <c r="L256" s="88"/>
      <c r="M256" s="88"/>
      <c r="N256" s="88"/>
      <c r="O256" s="88"/>
      <c r="P256" s="88"/>
      <c r="Q256" s="88"/>
      <c r="R256" s="88"/>
      <c r="S256" s="88"/>
      <c r="T256" s="88"/>
      <c r="U256" s="88"/>
      <c r="V256" s="88"/>
      <c r="W256" s="88"/>
      <c r="X256" s="88"/>
      <c r="Y256" s="88"/>
      <c r="Z256" s="88">
        <f t="shared" si="50"/>
        <v>0</v>
      </c>
      <c r="AA256" s="88">
        <f>SUMIF('调整分录-上期'!$D:$D,$A256,'调整分录-上期'!F:F)</f>
        <v>0</v>
      </c>
      <c r="AB256" s="88">
        <f>SUMIF('调整分录-上期'!$D:$D,$A256,'调整分录-上期'!G:G)</f>
        <v>0</v>
      </c>
      <c r="AC256" s="88">
        <f t="shared" si="77"/>
        <v>0</v>
      </c>
    </row>
    <row r="257" spans="2:29" ht="15">
      <c r="B257" s="141" t="s">
        <v>568</v>
      </c>
      <c r="C257" s="141"/>
      <c r="D257" s="88"/>
      <c r="E257" s="88"/>
      <c r="F257" s="88"/>
      <c r="G257" s="88"/>
      <c r="H257" s="88"/>
      <c r="I257" s="88"/>
      <c r="J257" s="88"/>
      <c r="K257" s="88"/>
      <c r="L257" s="88"/>
      <c r="M257" s="88"/>
      <c r="N257" s="88"/>
      <c r="O257" s="88"/>
      <c r="P257" s="88"/>
      <c r="Q257" s="88"/>
      <c r="R257" s="88"/>
      <c r="S257" s="88"/>
      <c r="T257" s="88"/>
      <c r="U257" s="88"/>
      <c r="V257" s="88"/>
      <c r="W257" s="88"/>
      <c r="X257" s="88"/>
      <c r="Y257" s="88"/>
      <c r="Z257" s="88">
        <f t="shared" ref="Z257:Z264" si="78">SUM(D257:Y257)</f>
        <v>0</v>
      </c>
      <c r="AA257" s="88">
        <f>SUMIF('调整分录-上期'!$D:$D,$A257,'调整分录-上期'!F:F)</f>
        <v>0</v>
      </c>
      <c r="AB257" s="88">
        <f>SUMIF('调整分录-上期'!$D:$D,$A257,'调整分录-上期'!G:G)</f>
        <v>0</v>
      </c>
      <c r="AC257" s="88">
        <f t="shared" si="77"/>
        <v>0</v>
      </c>
    </row>
    <row r="258" spans="2:29" ht="15">
      <c r="B258" s="141" t="s">
        <v>569</v>
      </c>
      <c r="C258" s="141"/>
      <c r="D258" s="88"/>
      <c r="E258" s="88"/>
      <c r="F258" s="88"/>
      <c r="G258" s="88"/>
      <c r="H258" s="88"/>
      <c r="I258" s="88"/>
      <c r="J258" s="88"/>
      <c r="K258" s="88"/>
      <c r="L258" s="88"/>
      <c r="M258" s="88"/>
      <c r="N258" s="88"/>
      <c r="O258" s="88"/>
      <c r="P258" s="88"/>
      <c r="Q258" s="88"/>
      <c r="R258" s="88"/>
      <c r="S258" s="88"/>
      <c r="T258" s="88"/>
      <c r="U258" s="88"/>
      <c r="V258" s="88"/>
      <c r="W258" s="88"/>
      <c r="X258" s="88"/>
      <c r="Y258" s="88"/>
      <c r="Z258" s="88">
        <f t="shared" si="78"/>
        <v>0</v>
      </c>
      <c r="AA258" s="88">
        <f>SUMIF('调整分录-上期'!$D:$D,$A258,'调整分录-上期'!F:F)</f>
        <v>0</v>
      </c>
      <c r="AB258" s="88">
        <f>SUMIF('调整分录-上期'!$D:$D,$A258,'调整分录-上期'!G:G)</f>
        <v>0</v>
      </c>
      <c r="AC258" s="88">
        <f t="shared" si="77"/>
        <v>0</v>
      </c>
    </row>
    <row r="259" spans="2:29" ht="15">
      <c r="B259" s="141" t="s">
        <v>570</v>
      </c>
      <c r="C259" s="141"/>
      <c r="D259" s="88"/>
      <c r="E259" s="88"/>
      <c r="F259" s="88"/>
      <c r="G259" s="88"/>
      <c r="H259" s="88"/>
      <c r="I259" s="88"/>
      <c r="J259" s="88"/>
      <c r="K259" s="88"/>
      <c r="L259" s="88"/>
      <c r="M259" s="88"/>
      <c r="N259" s="88"/>
      <c r="O259" s="88"/>
      <c r="P259" s="88"/>
      <c r="Q259" s="88"/>
      <c r="R259" s="88"/>
      <c r="S259" s="88"/>
      <c r="T259" s="88"/>
      <c r="U259" s="88"/>
      <c r="V259" s="88"/>
      <c r="W259" s="88"/>
      <c r="X259" s="88"/>
      <c r="Y259" s="88"/>
      <c r="Z259" s="88">
        <f t="shared" si="78"/>
        <v>0</v>
      </c>
      <c r="AA259" s="88">
        <f>SUMIF('调整分录-上期'!$D:$D,$A259,'调整分录-上期'!F:F)</f>
        <v>0</v>
      </c>
      <c r="AB259" s="88">
        <f>SUMIF('调整分录-上期'!$D:$D,$A259,'调整分录-上期'!G:G)</f>
        <v>0</v>
      </c>
      <c r="AC259" s="88">
        <f t="shared" si="77"/>
        <v>0</v>
      </c>
    </row>
    <row r="260" spans="2:29" ht="15">
      <c r="B260" s="141" t="s">
        <v>571</v>
      </c>
      <c r="C260" s="141"/>
      <c r="D260" s="88"/>
      <c r="E260" s="88"/>
      <c r="F260" s="88"/>
      <c r="G260" s="88"/>
      <c r="H260" s="88"/>
      <c r="I260" s="88"/>
      <c r="J260" s="88"/>
      <c r="K260" s="88"/>
      <c r="L260" s="88"/>
      <c r="M260" s="88"/>
      <c r="N260" s="88"/>
      <c r="O260" s="88"/>
      <c r="P260" s="88"/>
      <c r="Q260" s="88"/>
      <c r="R260" s="88"/>
      <c r="S260" s="88"/>
      <c r="T260" s="88"/>
      <c r="U260" s="88"/>
      <c r="V260" s="88"/>
      <c r="W260" s="88"/>
      <c r="X260" s="88"/>
      <c r="Y260" s="88"/>
      <c r="Z260" s="88">
        <f t="shared" si="78"/>
        <v>0</v>
      </c>
      <c r="AA260" s="88">
        <f>SUMIF('调整分录-上期'!$D:$D,$A260,'调整分录-上期'!F:F)</f>
        <v>0</v>
      </c>
      <c r="AB260" s="88">
        <f>SUMIF('调整分录-上期'!$D:$D,$A260,'调整分录-上期'!G:G)</f>
        <v>0</v>
      </c>
      <c r="AC260" s="88">
        <f t="shared" si="77"/>
        <v>0</v>
      </c>
    </row>
    <row r="261" spans="2:29" ht="15">
      <c r="B261" s="141" t="s">
        <v>572</v>
      </c>
      <c r="C261" s="141"/>
      <c r="D261" s="88"/>
      <c r="E261" s="88"/>
      <c r="F261" s="88"/>
      <c r="G261" s="88"/>
      <c r="H261" s="88"/>
      <c r="I261" s="88"/>
      <c r="J261" s="88"/>
      <c r="K261" s="88"/>
      <c r="L261" s="88"/>
      <c r="M261" s="88"/>
      <c r="N261" s="88"/>
      <c r="O261" s="88"/>
      <c r="P261" s="88"/>
      <c r="Q261" s="88"/>
      <c r="R261" s="88"/>
      <c r="S261" s="88"/>
      <c r="T261" s="88"/>
      <c r="U261" s="88"/>
      <c r="V261" s="88"/>
      <c r="W261" s="88"/>
      <c r="X261" s="88"/>
      <c r="Y261" s="88"/>
      <c r="Z261" s="88">
        <f t="shared" si="78"/>
        <v>0</v>
      </c>
      <c r="AA261" s="88">
        <f>SUMIF('调整分录-上期'!$D:$D,$A261,'调整分录-上期'!F:F)</f>
        <v>0</v>
      </c>
      <c r="AB261" s="88">
        <f>SUMIF('调整分录-上期'!$D:$D,$A261,'调整分录-上期'!G:G)</f>
        <v>0</v>
      </c>
      <c r="AC261" s="88">
        <f t="shared" si="77"/>
        <v>0</v>
      </c>
    </row>
    <row r="262" spans="2:29" ht="15">
      <c r="B262" s="141" t="s">
        <v>573</v>
      </c>
      <c r="C262" s="141"/>
      <c r="D262" s="88"/>
      <c r="E262" s="88"/>
      <c r="F262" s="88"/>
      <c r="G262" s="88"/>
      <c r="H262" s="88"/>
      <c r="I262" s="88"/>
      <c r="J262" s="88"/>
      <c r="K262" s="88"/>
      <c r="L262" s="88"/>
      <c r="M262" s="88"/>
      <c r="N262" s="88"/>
      <c r="O262" s="88"/>
      <c r="P262" s="88"/>
      <c r="Q262" s="88"/>
      <c r="R262" s="88"/>
      <c r="S262" s="88"/>
      <c r="T262" s="88"/>
      <c r="U262" s="88"/>
      <c r="V262" s="88"/>
      <c r="W262" s="88"/>
      <c r="X262" s="88"/>
      <c r="Y262" s="88"/>
      <c r="Z262" s="88">
        <f t="shared" si="78"/>
        <v>0</v>
      </c>
      <c r="AA262" s="88">
        <f>SUMIF('调整分录-上期'!$D:$D,$A262,'调整分录-上期'!F:F)</f>
        <v>0</v>
      </c>
      <c r="AB262" s="88">
        <f>SUMIF('调整分录-上期'!$D:$D,$A262,'调整分录-上期'!G:G)</f>
        <v>0</v>
      </c>
      <c r="AC262" s="88">
        <f t="shared" si="77"/>
        <v>0</v>
      </c>
    </row>
    <row r="263" spans="2:29" ht="15">
      <c r="B263" s="142" t="s">
        <v>574</v>
      </c>
      <c r="C263" s="142"/>
      <c r="D263" s="146">
        <f>D259-D260+D261-D262</f>
        <v>0</v>
      </c>
      <c r="E263" s="146">
        <f t="shared" ref="E263:F263" si="79">E259-E260+E261-E262</f>
        <v>0</v>
      </c>
      <c r="F263" s="146">
        <f t="shared" si="79"/>
        <v>0</v>
      </c>
      <c r="G263" s="146"/>
      <c r="H263" s="146"/>
      <c r="I263" s="146"/>
      <c r="J263" s="146"/>
      <c r="K263" s="146"/>
      <c r="L263" s="146"/>
      <c r="M263" s="146"/>
      <c r="N263" s="146"/>
      <c r="O263" s="146"/>
      <c r="P263" s="146"/>
      <c r="Q263" s="146"/>
      <c r="R263" s="146"/>
      <c r="S263" s="146"/>
      <c r="T263" s="146"/>
      <c r="U263" s="146"/>
      <c r="V263" s="146"/>
      <c r="W263" s="146"/>
      <c r="X263" s="146"/>
      <c r="Y263" s="146"/>
      <c r="Z263" s="146">
        <f t="shared" si="78"/>
        <v>0</v>
      </c>
      <c r="AA263" s="146">
        <f t="shared" ref="AA263" si="80">AA259-AA260+AA261-AA262</f>
        <v>0</v>
      </c>
      <c r="AB263" s="146">
        <f t="shared" ref="AB263" si="81">AB259-AB260+AB261-AB262</f>
        <v>0</v>
      </c>
      <c r="AC263" s="146">
        <f t="shared" ref="AC263" si="82">AC259-AC260+AC261-AC262</f>
        <v>0</v>
      </c>
    </row>
    <row r="264" spans="2:29" ht="15">
      <c r="B264" s="145" t="s">
        <v>562</v>
      </c>
      <c r="C264" s="144"/>
      <c r="D264" s="115">
        <f>D263-D228</f>
        <v>0</v>
      </c>
      <c r="E264" s="115">
        <f>E263-E228</f>
        <v>0</v>
      </c>
      <c r="F264" s="115">
        <f>F263-F228</f>
        <v>0</v>
      </c>
      <c r="G264" s="115"/>
      <c r="H264" s="115"/>
      <c r="I264" s="115"/>
      <c r="J264" s="115"/>
      <c r="K264" s="115"/>
      <c r="L264" s="115"/>
      <c r="M264" s="115"/>
      <c r="N264" s="115"/>
      <c r="O264" s="115"/>
      <c r="P264" s="115"/>
      <c r="Q264" s="115"/>
      <c r="R264" s="115"/>
      <c r="S264" s="115"/>
      <c r="T264" s="115"/>
      <c r="U264" s="115"/>
      <c r="V264" s="115"/>
      <c r="W264" s="115"/>
      <c r="X264" s="115"/>
      <c r="Y264" s="115"/>
      <c r="Z264" s="115">
        <f t="shared" si="78"/>
        <v>0</v>
      </c>
      <c r="AA264" s="115">
        <f>AA263-AA228</f>
        <v>0</v>
      </c>
      <c r="AB264" s="115">
        <f>AB263-AB228</f>
        <v>0</v>
      </c>
      <c r="AC264" s="115">
        <f>AC263-AC228</f>
        <v>0</v>
      </c>
    </row>
  </sheetData>
  <autoFilter ref="A5:AE187" xr:uid="{2D84DB76-6375-477B-9E20-037543544C84}"/>
  <mergeCells count="5">
    <mergeCell ref="B4:B5"/>
    <mergeCell ref="C4:C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81"/>
  <sheetViews>
    <sheetView topLeftCell="B134" workbookViewId="0">
      <selection activeCell="J140" sqref="J140"/>
    </sheetView>
  </sheetViews>
  <sheetFormatPr defaultRowHeight="15"/>
  <cols>
    <col min="1" max="1" width="13" style="5" hidden="1" customWidth="1"/>
    <col min="2" max="2" width="13.25" style="345" customWidth="1"/>
    <col min="3" max="4" width="19.375" style="83" customWidth="1"/>
    <col min="5" max="5" width="17.25" style="83" customWidth="1"/>
    <col min="6" max="6" width="16.25" style="88" customWidth="1"/>
    <col min="7" max="7" width="16.625" style="88" customWidth="1"/>
    <col min="8" max="8" width="19.125" style="103" customWidth="1"/>
    <col min="9" max="9" width="10.125" style="5" customWidth="1"/>
    <col min="10" max="10" width="15.125" style="5" customWidth="1"/>
    <col min="11" max="11" width="18" style="5" customWidth="1"/>
    <col min="12" max="12" width="23.125" style="5" customWidth="1"/>
    <col min="13" max="13" width="22.5" style="5" customWidth="1"/>
    <col min="14" max="14" width="18.875" style="5" customWidth="1"/>
    <col min="15" max="15" width="15.125" style="5" customWidth="1"/>
    <col min="16" max="16384" width="9" style="5"/>
  </cols>
  <sheetData>
    <row r="1" spans="1:8" customFormat="1" ht="14.25" hidden="1">
      <c r="A1" s="1" t="s">
        <v>134</v>
      </c>
      <c r="B1" s="343"/>
      <c r="H1" s="346"/>
    </row>
    <row r="2" spans="1:8" customFormat="1" ht="14.25" hidden="1">
      <c r="A2" s="1" t="s">
        <v>445</v>
      </c>
      <c r="B2" s="343"/>
      <c r="H2" s="346"/>
    </row>
    <row r="3" spans="1:8" customFormat="1" ht="14.25" hidden="1">
      <c r="A3" s="1" t="s">
        <v>463</v>
      </c>
      <c r="B3" s="343"/>
      <c r="H3" s="346"/>
    </row>
    <row r="4" spans="1:8" customFormat="1" ht="14.25" hidden="1">
      <c r="A4" s="1" t="s">
        <v>827</v>
      </c>
      <c r="B4" s="343"/>
      <c r="H4" s="346"/>
    </row>
    <row r="5" spans="1:8" customFormat="1" ht="14.25" hidden="1">
      <c r="A5" s="1" t="s">
        <v>135</v>
      </c>
      <c r="B5" s="343"/>
      <c r="H5" s="346"/>
    </row>
    <row r="6" spans="1:8" customFormat="1" ht="14.25" hidden="1">
      <c r="A6" s="1" t="s">
        <v>795</v>
      </c>
      <c r="B6" s="343"/>
      <c r="H6" s="346"/>
    </row>
    <row r="7" spans="1:8" customFormat="1" ht="14.25" hidden="1">
      <c r="A7" s="1" t="s">
        <v>796</v>
      </c>
      <c r="B7" s="343"/>
      <c r="H7" s="346"/>
    </row>
    <row r="8" spans="1:8" customFormat="1" ht="14.25" hidden="1">
      <c r="A8" s="1" t="s">
        <v>879</v>
      </c>
      <c r="B8" s="343"/>
      <c r="H8" s="346"/>
    </row>
    <row r="9" spans="1:8" customFormat="1" ht="14.25" hidden="1">
      <c r="A9" s="1" t="s">
        <v>828</v>
      </c>
      <c r="B9" s="343"/>
      <c r="H9" s="346"/>
    </row>
    <row r="10" spans="1:8" customFormat="1" ht="14.25" hidden="1">
      <c r="A10" s="1" t="s">
        <v>136</v>
      </c>
      <c r="B10" s="343"/>
      <c r="H10" s="346"/>
    </row>
    <row r="11" spans="1:8" customFormat="1" ht="14.25" hidden="1">
      <c r="A11" s="1" t="s">
        <v>464</v>
      </c>
      <c r="B11" s="343"/>
      <c r="H11" s="346"/>
    </row>
    <row r="12" spans="1:8" customFormat="1" ht="14.25" hidden="1">
      <c r="A12" s="1" t="s">
        <v>465</v>
      </c>
      <c r="B12" s="343"/>
      <c r="H12" s="346"/>
    </row>
    <row r="13" spans="1:8" customFormat="1" ht="14.25" hidden="1">
      <c r="A13" s="1" t="s">
        <v>466</v>
      </c>
      <c r="B13" s="343"/>
      <c r="H13" s="346"/>
    </row>
    <row r="14" spans="1:8" customFormat="1" ht="14.25" hidden="1">
      <c r="A14" s="1" t="s">
        <v>137</v>
      </c>
      <c r="B14" s="343"/>
      <c r="H14" s="346"/>
    </row>
    <row r="15" spans="1:8" customFormat="1" ht="14.25" hidden="1">
      <c r="A15" s="1" t="s">
        <v>877</v>
      </c>
      <c r="B15" s="343"/>
      <c r="H15" s="346"/>
    </row>
    <row r="16" spans="1:8" customFormat="1" ht="14.25" hidden="1">
      <c r="A16" s="1" t="s">
        <v>467</v>
      </c>
      <c r="B16" s="343"/>
      <c r="H16" s="346"/>
    </row>
    <row r="17" spans="1:8" customFormat="1" ht="14.25" hidden="1">
      <c r="A17" s="1" t="s">
        <v>138</v>
      </c>
      <c r="B17" s="343"/>
      <c r="H17" s="346"/>
    </row>
    <row r="18" spans="1:8" customFormat="1" ht="14.25" hidden="1">
      <c r="A18" s="1" t="s">
        <v>875</v>
      </c>
      <c r="B18" s="343"/>
      <c r="H18" s="346"/>
    </row>
    <row r="19" spans="1:8" customFormat="1" ht="14.25" hidden="1">
      <c r="A19" s="1" t="s">
        <v>829</v>
      </c>
      <c r="B19" s="343"/>
      <c r="H19" s="346"/>
    </row>
    <row r="20" spans="1:8" customFormat="1" ht="14.25" hidden="1">
      <c r="A20" s="1" t="s">
        <v>468</v>
      </c>
      <c r="B20" s="343"/>
      <c r="H20" s="346"/>
    </row>
    <row r="21" spans="1:8" customFormat="1" ht="14.25" hidden="1">
      <c r="A21" s="1" t="s">
        <v>139</v>
      </c>
      <c r="B21" s="343"/>
      <c r="H21" s="346"/>
    </row>
    <row r="22" spans="1:8" customFormat="1" ht="14.25" hidden="1">
      <c r="A22" s="1" t="s">
        <v>140</v>
      </c>
      <c r="B22" s="343"/>
      <c r="H22" s="346"/>
    </row>
    <row r="23" spans="1:8" customFormat="1" ht="14.25" hidden="1">
      <c r="A23" s="1" t="s">
        <v>487</v>
      </c>
      <c r="B23" s="343"/>
      <c r="H23" s="346"/>
    </row>
    <row r="24" spans="1:8" customFormat="1" ht="14.25" hidden="1">
      <c r="A24" s="1" t="s">
        <v>830</v>
      </c>
      <c r="B24" s="343"/>
      <c r="H24" s="346"/>
    </row>
    <row r="25" spans="1:8" customFormat="1" ht="14.25" hidden="1">
      <c r="A25" s="1" t="s">
        <v>831</v>
      </c>
      <c r="B25" s="343"/>
      <c r="H25" s="346"/>
    </row>
    <row r="26" spans="1:8" customFormat="1" ht="14.25" hidden="1">
      <c r="A26" s="1" t="s">
        <v>141</v>
      </c>
      <c r="B26" s="343"/>
      <c r="H26" s="346"/>
    </row>
    <row r="27" spans="1:8" customFormat="1" ht="14.25" hidden="1">
      <c r="A27" s="1" t="s">
        <v>142</v>
      </c>
      <c r="B27" s="343"/>
      <c r="H27" s="346"/>
    </row>
    <row r="28" spans="1:8" customFormat="1" ht="14.25" hidden="1">
      <c r="A28" s="1" t="s">
        <v>873</v>
      </c>
      <c r="B28" s="343"/>
      <c r="H28" s="346"/>
    </row>
    <row r="29" spans="1:8" customFormat="1" ht="14.25" hidden="1">
      <c r="A29" s="1" t="s">
        <v>832</v>
      </c>
      <c r="B29" s="343"/>
      <c r="H29" s="346"/>
    </row>
    <row r="30" spans="1:8" customFormat="1" ht="14.25" hidden="1">
      <c r="A30" s="1" t="s">
        <v>833</v>
      </c>
      <c r="B30" s="343"/>
      <c r="H30" s="346"/>
    </row>
    <row r="31" spans="1:8" customFormat="1" ht="14.25" hidden="1">
      <c r="A31" s="1" t="s">
        <v>143</v>
      </c>
      <c r="B31" s="343"/>
      <c r="H31" s="346"/>
    </row>
    <row r="32" spans="1:8" customFormat="1" ht="14.25" hidden="1">
      <c r="A32" s="1" t="s">
        <v>871</v>
      </c>
      <c r="B32" s="343"/>
      <c r="H32" s="346"/>
    </row>
    <row r="33" spans="1:8" customFormat="1" ht="14.25" hidden="1">
      <c r="A33" s="1" t="s">
        <v>869</v>
      </c>
      <c r="B33" s="343"/>
      <c r="H33" s="346"/>
    </row>
    <row r="34" spans="1:8" customFormat="1" ht="14.25" hidden="1">
      <c r="A34" s="1" t="s">
        <v>144</v>
      </c>
      <c r="B34" s="343"/>
      <c r="H34" s="346"/>
    </row>
    <row r="35" spans="1:8" customFormat="1" ht="14.25" hidden="1">
      <c r="A35" s="1" t="s">
        <v>867</v>
      </c>
      <c r="B35" s="343"/>
      <c r="H35" s="346"/>
    </row>
    <row r="36" spans="1:8" customFormat="1" ht="14.25" hidden="1">
      <c r="A36" s="1" t="s">
        <v>865</v>
      </c>
      <c r="B36" s="343"/>
      <c r="H36" s="346"/>
    </row>
    <row r="37" spans="1:8" customFormat="1" ht="14.25" hidden="1">
      <c r="A37" s="1" t="s">
        <v>145</v>
      </c>
      <c r="B37" s="343"/>
      <c r="H37" s="346"/>
    </row>
    <row r="38" spans="1:8" customFormat="1" ht="14.25" hidden="1">
      <c r="A38" s="1" t="s">
        <v>863</v>
      </c>
      <c r="B38" s="343"/>
      <c r="H38" s="346"/>
    </row>
    <row r="39" spans="1:8" customFormat="1" ht="14.25" hidden="1">
      <c r="A39" s="1" t="s">
        <v>146</v>
      </c>
      <c r="B39" s="343"/>
      <c r="H39" s="346"/>
    </row>
    <row r="40" spans="1:8" customFormat="1" ht="14.25" hidden="1">
      <c r="A40" s="1" t="s">
        <v>147</v>
      </c>
      <c r="B40" s="343"/>
      <c r="H40" s="346"/>
    </row>
    <row r="41" spans="1:8" customFormat="1" ht="14.25" hidden="1">
      <c r="A41" s="1" t="s">
        <v>813</v>
      </c>
      <c r="B41" s="343"/>
      <c r="H41" s="346"/>
    </row>
    <row r="42" spans="1:8" customFormat="1" ht="14.25" hidden="1">
      <c r="A42" s="1" t="s">
        <v>148</v>
      </c>
      <c r="B42" s="343"/>
      <c r="H42" s="346"/>
    </row>
    <row r="43" spans="1:8" customFormat="1" ht="14.25" hidden="1">
      <c r="A43" s="1" t="s">
        <v>861</v>
      </c>
      <c r="B43" s="343"/>
      <c r="H43" s="346"/>
    </row>
    <row r="44" spans="1:8" customFormat="1" ht="14.25" hidden="1">
      <c r="A44" s="1" t="s">
        <v>859</v>
      </c>
      <c r="B44" s="343"/>
      <c r="H44" s="346"/>
    </row>
    <row r="45" spans="1:8" customFormat="1" ht="14.25" hidden="1">
      <c r="A45" s="1" t="s">
        <v>149</v>
      </c>
      <c r="B45" s="343"/>
      <c r="H45" s="346"/>
    </row>
    <row r="46" spans="1:8" customFormat="1" ht="14.25" hidden="1">
      <c r="A46" s="1" t="s">
        <v>150</v>
      </c>
      <c r="B46" s="343"/>
      <c r="H46" s="346"/>
    </row>
    <row r="47" spans="1:8" customFormat="1" ht="14.25" hidden="1">
      <c r="A47" s="1" t="s">
        <v>857</v>
      </c>
      <c r="B47" s="343"/>
      <c r="H47" s="346"/>
    </row>
    <row r="48" spans="1:8" customFormat="1" ht="14.25" hidden="1">
      <c r="A48" s="1" t="s">
        <v>151</v>
      </c>
      <c r="B48" s="343"/>
      <c r="H48" s="346"/>
    </row>
    <row r="49" spans="1:8" customFormat="1" ht="14.25" hidden="1">
      <c r="A49" s="1" t="s">
        <v>152</v>
      </c>
      <c r="B49" s="343"/>
      <c r="H49" s="346"/>
    </row>
    <row r="50" spans="1:8" customFormat="1" ht="14.25" hidden="1">
      <c r="A50" s="1" t="s">
        <v>153</v>
      </c>
      <c r="B50" s="343"/>
      <c r="H50" s="346"/>
    </row>
    <row r="51" spans="1:8" customFormat="1" ht="14.25" hidden="1">
      <c r="A51" s="1" t="s">
        <v>154</v>
      </c>
      <c r="B51" s="343"/>
      <c r="H51" s="346"/>
    </row>
    <row r="52" spans="1:8" customFormat="1" ht="14.25" hidden="1">
      <c r="A52" s="1" t="s">
        <v>469</v>
      </c>
      <c r="B52" s="343"/>
      <c r="H52" s="346"/>
    </row>
    <row r="53" spans="1:8" customFormat="1" ht="14.25" hidden="1">
      <c r="A53" s="1" t="s">
        <v>471</v>
      </c>
      <c r="B53" s="343"/>
      <c r="H53" s="346"/>
    </row>
    <row r="54" spans="1:8" customFormat="1" ht="14.25" hidden="1">
      <c r="A54" s="1" t="s">
        <v>834</v>
      </c>
      <c r="B54" s="343"/>
      <c r="H54" s="346"/>
    </row>
    <row r="55" spans="1:8" customFormat="1" ht="14.25" hidden="1">
      <c r="A55" s="1" t="s">
        <v>472</v>
      </c>
      <c r="B55" s="343"/>
      <c r="H55" s="346"/>
    </row>
    <row r="56" spans="1:8" customFormat="1" ht="14.25" hidden="1">
      <c r="A56" s="1" t="s">
        <v>797</v>
      </c>
      <c r="B56" s="343"/>
      <c r="H56" s="346"/>
    </row>
    <row r="57" spans="1:8" customFormat="1" ht="14.25" hidden="1">
      <c r="A57" s="1" t="s">
        <v>798</v>
      </c>
      <c r="B57" s="343"/>
      <c r="H57" s="346"/>
    </row>
    <row r="58" spans="1:8" customFormat="1" ht="14.25" hidden="1">
      <c r="A58" s="1" t="s">
        <v>155</v>
      </c>
      <c r="B58" s="343"/>
      <c r="H58" s="346"/>
    </row>
    <row r="59" spans="1:8" customFormat="1" ht="14.25" hidden="1">
      <c r="A59" s="1" t="s">
        <v>835</v>
      </c>
      <c r="B59" s="343"/>
      <c r="H59" s="346"/>
    </row>
    <row r="60" spans="1:8" customFormat="1" ht="14.25" hidden="1">
      <c r="A60" s="1" t="s">
        <v>473</v>
      </c>
      <c r="B60" s="343"/>
      <c r="H60" s="346"/>
    </row>
    <row r="61" spans="1:8" customFormat="1" ht="14.25" hidden="1">
      <c r="A61" s="1" t="s">
        <v>470</v>
      </c>
      <c r="B61" s="343"/>
      <c r="H61" s="346"/>
    </row>
    <row r="62" spans="1:8" customFormat="1" ht="14.25" hidden="1">
      <c r="A62" s="1" t="s">
        <v>477</v>
      </c>
      <c r="B62" s="343"/>
      <c r="H62" s="346"/>
    </row>
    <row r="63" spans="1:8" customFormat="1" ht="14.25" hidden="1">
      <c r="A63" s="1" t="s">
        <v>478</v>
      </c>
      <c r="B63" s="343"/>
      <c r="H63" s="346"/>
    </row>
    <row r="64" spans="1:8" customFormat="1" ht="14.25" hidden="1">
      <c r="A64" s="1" t="s">
        <v>156</v>
      </c>
      <c r="B64" s="343"/>
      <c r="H64" s="346"/>
    </row>
    <row r="65" spans="1:8" customFormat="1" ht="14.25" hidden="1">
      <c r="A65" s="1" t="s">
        <v>157</v>
      </c>
      <c r="B65" s="343"/>
      <c r="H65" s="346"/>
    </row>
    <row r="66" spans="1:8" customFormat="1" ht="14.25" hidden="1">
      <c r="A66" s="1" t="s">
        <v>158</v>
      </c>
      <c r="B66" s="343"/>
      <c r="H66" s="346"/>
    </row>
    <row r="67" spans="1:8" customFormat="1" ht="14.25" hidden="1">
      <c r="A67" s="1" t="s">
        <v>474</v>
      </c>
      <c r="B67" s="343"/>
      <c r="H67" s="346"/>
    </row>
    <row r="68" spans="1:8" customFormat="1" ht="14.25" hidden="1">
      <c r="A68" s="1" t="s">
        <v>475</v>
      </c>
      <c r="B68" s="343"/>
      <c r="H68" s="346"/>
    </row>
    <row r="69" spans="1:8" customFormat="1" ht="14.25" hidden="1">
      <c r="A69" s="1" t="s">
        <v>479</v>
      </c>
      <c r="B69" s="343"/>
      <c r="H69" s="346"/>
    </row>
    <row r="70" spans="1:8" customFormat="1" ht="14.25" hidden="1">
      <c r="A70" s="1" t="s">
        <v>159</v>
      </c>
      <c r="B70" s="343"/>
      <c r="H70" s="346"/>
    </row>
    <row r="71" spans="1:8" customFormat="1" ht="14.25" hidden="1">
      <c r="A71" s="1" t="s">
        <v>160</v>
      </c>
      <c r="B71" s="343"/>
      <c r="H71" s="346"/>
    </row>
    <row r="72" spans="1:8" customFormat="1" ht="14.25" hidden="1">
      <c r="A72" s="1" t="s">
        <v>476</v>
      </c>
      <c r="B72" s="343"/>
      <c r="H72" s="346"/>
    </row>
    <row r="73" spans="1:8" customFormat="1" ht="14.25" hidden="1">
      <c r="A73" s="1" t="s">
        <v>161</v>
      </c>
      <c r="B73" s="343"/>
      <c r="H73" s="346"/>
    </row>
    <row r="74" spans="1:8" customFormat="1" ht="14.25" hidden="1">
      <c r="A74" s="1" t="s">
        <v>162</v>
      </c>
      <c r="B74" s="343"/>
      <c r="H74" s="346"/>
    </row>
    <row r="75" spans="1:8" customFormat="1" ht="14.25" hidden="1">
      <c r="A75" s="1" t="s">
        <v>836</v>
      </c>
      <c r="B75" s="343"/>
      <c r="H75" s="346"/>
    </row>
    <row r="76" spans="1:8" customFormat="1" ht="14.25" hidden="1">
      <c r="A76" s="1" t="s">
        <v>163</v>
      </c>
      <c r="B76" s="343"/>
      <c r="H76" s="346"/>
    </row>
    <row r="77" spans="1:8" customFormat="1" ht="14.25" hidden="1">
      <c r="A77" s="1" t="s">
        <v>164</v>
      </c>
      <c r="B77" s="343"/>
      <c r="H77" s="346"/>
    </row>
    <row r="78" spans="1:8" customFormat="1" ht="14.25" hidden="1">
      <c r="A78" s="1" t="s">
        <v>165</v>
      </c>
      <c r="B78" s="343"/>
      <c r="H78" s="346"/>
    </row>
    <row r="79" spans="1:8" customFormat="1" ht="14.25" hidden="1">
      <c r="A79" s="1" t="s">
        <v>166</v>
      </c>
      <c r="B79" s="343"/>
      <c r="H79" s="346"/>
    </row>
    <row r="80" spans="1:8" customFormat="1" ht="14.25" hidden="1">
      <c r="A80" s="1" t="s">
        <v>167</v>
      </c>
      <c r="B80" s="343"/>
      <c r="H80" s="346"/>
    </row>
    <row r="81" spans="1:8" customFormat="1" ht="14.25" hidden="1">
      <c r="A81" s="1" t="s">
        <v>855</v>
      </c>
      <c r="B81" s="343"/>
      <c r="H81" s="346"/>
    </row>
    <row r="82" spans="1:8" customFormat="1" ht="14.25" hidden="1">
      <c r="A82" s="1" t="s">
        <v>168</v>
      </c>
      <c r="B82" s="343"/>
      <c r="H82" s="346"/>
    </row>
    <row r="83" spans="1:8" customFormat="1" ht="14.25" hidden="1">
      <c r="A83" s="1" t="s">
        <v>169</v>
      </c>
      <c r="B83" s="343"/>
      <c r="H83" s="346"/>
    </row>
    <row r="84" spans="1:8" customFormat="1" ht="14.25" hidden="1">
      <c r="A84" s="1" t="s">
        <v>854</v>
      </c>
      <c r="B84" s="343"/>
      <c r="H84" s="346"/>
    </row>
    <row r="85" spans="1:8" customFormat="1" ht="14.25" hidden="1">
      <c r="A85" s="1" t="s">
        <v>170</v>
      </c>
      <c r="B85" s="343"/>
      <c r="H85" s="346"/>
    </row>
    <row r="86" spans="1:8" customFormat="1" ht="14.25" hidden="1">
      <c r="A86" s="1" t="s">
        <v>171</v>
      </c>
      <c r="B86" s="343"/>
      <c r="H86" s="346"/>
    </row>
    <row r="87" spans="1:8" customFormat="1" ht="14.25" hidden="1">
      <c r="A87" s="1" t="s">
        <v>172</v>
      </c>
      <c r="B87" s="343"/>
      <c r="H87" s="346"/>
    </row>
    <row r="88" spans="1:8" customFormat="1" ht="14.25" hidden="1">
      <c r="A88" s="1" t="s">
        <v>173</v>
      </c>
      <c r="B88" s="343"/>
      <c r="H88" s="346"/>
    </row>
    <row r="89" spans="1:8" customFormat="1" ht="14.25" hidden="1">
      <c r="A89" s="1" t="s">
        <v>174</v>
      </c>
      <c r="B89" s="343"/>
      <c r="H89" s="346"/>
    </row>
    <row r="90" spans="1:8" customFormat="1" ht="14.25" hidden="1">
      <c r="A90" s="1" t="s">
        <v>175</v>
      </c>
      <c r="B90" s="343"/>
      <c r="H90" s="346"/>
    </row>
    <row r="91" spans="1:8" customFormat="1" ht="14.25" hidden="1">
      <c r="A91" s="1" t="s">
        <v>483</v>
      </c>
      <c r="B91" s="343"/>
      <c r="H91" s="346"/>
    </row>
    <row r="92" spans="1:8" customFormat="1" ht="14.25" hidden="1">
      <c r="A92" s="1" t="s">
        <v>176</v>
      </c>
      <c r="B92" s="343"/>
      <c r="H92" s="346"/>
    </row>
    <row r="93" spans="1:8" customFormat="1" ht="14.25" hidden="1">
      <c r="A93" s="1" t="s">
        <v>177</v>
      </c>
      <c r="B93" s="343"/>
      <c r="H93" s="346"/>
    </row>
    <row r="94" spans="1:8" customFormat="1" ht="14.25" hidden="1">
      <c r="A94" s="1" t="s">
        <v>178</v>
      </c>
      <c r="B94" s="343"/>
      <c r="H94" s="346"/>
    </row>
    <row r="95" spans="1:8" customFormat="1" ht="14.25" hidden="1">
      <c r="A95" s="1" t="s">
        <v>484</v>
      </c>
      <c r="B95" s="343"/>
      <c r="H95" s="346"/>
    </row>
    <row r="96" spans="1:8" customFormat="1" ht="14.25" hidden="1">
      <c r="A96" s="1" t="s">
        <v>179</v>
      </c>
      <c r="B96" s="343"/>
      <c r="H96" s="346"/>
    </row>
    <row r="97" spans="1:8" customFormat="1" ht="14.25" hidden="1">
      <c r="A97" s="1" t="s">
        <v>180</v>
      </c>
      <c r="B97" s="343"/>
      <c r="H97" s="346"/>
    </row>
    <row r="98" spans="1:8" customFormat="1" ht="14.25" hidden="1">
      <c r="A98" s="1" t="s">
        <v>181</v>
      </c>
      <c r="B98" s="343"/>
      <c r="H98" s="346"/>
    </row>
    <row r="99" spans="1:8" customFormat="1" ht="14.25" hidden="1">
      <c r="A99" s="1" t="s">
        <v>182</v>
      </c>
      <c r="B99" s="343"/>
      <c r="H99" s="346"/>
    </row>
    <row r="100" spans="1:8" customFormat="1" ht="14.25" hidden="1">
      <c r="A100" s="1" t="s">
        <v>183</v>
      </c>
      <c r="B100" s="343"/>
      <c r="H100" s="346"/>
    </row>
    <row r="101" spans="1:8" customFormat="1" ht="14.25" hidden="1">
      <c r="A101" s="1" t="s">
        <v>184</v>
      </c>
      <c r="B101" s="343"/>
      <c r="H101" s="346"/>
    </row>
    <row r="102" spans="1:8" customFormat="1" ht="14.25" hidden="1">
      <c r="A102" s="1" t="s">
        <v>185</v>
      </c>
      <c r="B102" s="343"/>
      <c r="H102" s="346"/>
    </row>
    <row r="103" spans="1:8" customFormat="1" ht="14.25" hidden="1">
      <c r="A103" s="1" t="s">
        <v>186</v>
      </c>
      <c r="B103" s="343"/>
      <c r="H103" s="346"/>
    </row>
    <row r="104" spans="1:8" customFormat="1" ht="14.25" hidden="1">
      <c r="A104" s="1" t="s">
        <v>187</v>
      </c>
      <c r="B104" s="343"/>
      <c r="H104" s="346"/>
    </row>
    <row r="105" spans="1:8" customFormat="1" ht="14.25" hidden="1">
      <c r="A105" s="1" t="s">
        <v>188</v>
      </c>
      <c r="B105" s="343"/>
      <c r="H105" s="346"/>
    </row>
    <row r="106" spans="1:8" customFormat="1" ht="14.25" hidden="1">
      <c r="A106" s="1" t="s">
        <v>189</v>
      </c>
      <c r="B106" s="343"/>
      <c r="H106" s="346"/>
    </row>
    <row r="107" spans="1:8" customFormat="1" ht="14.25" hidden="1">
      <c r="A107" s="1" t="s">
        <v>190</v>
      </c>
      <c r="B107" s="343"/>
      <c r="H107" s="346"/>
    </row>
    <row r="108" spans="1:8" customFormat="1" ht="14.25" hidden="1">
      <c r="A108" s="1" t="s">
        <v>852</v>
      </c>
      <c r="B108" s="343"/>
      <c r="H108" s="346"/>
    </row>
    <row r="109" spans="1:8" customFormat="1" ht="14.25" hidden="1">
      <c r="A109" s="1" t="s">
        <v>130</v>
      </c>
      <c r="B109" s="343"/>
      <c r="H109" s="346"/>
    </row>
    <row r="110" spans="1:8" customFormat="1" ht="14.25" hidden="1">
      <c r="A110" s="1" t="s">
        <v>194</v>
      </c>
      <c r="B110" s="343"/>
      <c r="H110" s="346"/>
    </row>
    <row r="111" spans="1:8" customFormat="1" ht="14.25" hidden="1">
      <c r="A111" s="1" t="s">
        <v>848</v>
      </c>
      <c r="B111" s="343"/>
      <c r="H111" s="346"/>
    </row>
    <row r="112" spans="1:8" customFormat="1" ht="14.25" hidden="1">
      <c r="A112" s="1" t="s">
        <v>192</v>
      </c>
      <c r="B112" s="343"/>
      <c r="H112" s="346"/>
    </row>
    <row r="113" spans="1:8" customFormat="1" ht="14.25" hidden="1">
      <c r="A113" s="1" t="s">
        <v>849</v>
      </c>
      <c r="B113" s="343"/>
      <c r="H113" s="346"/>
    </row>
    <row r="114" spans="1:8" customFormat="1" ht="14.25" hidden="1">
      <c r="A114" s="1" t="s">
        <v>191</v>
      </c>
      <c r="B114" s="343"/>
      <c r="H114" s="346"/>
    </row>
    <row r="115" spans="1:8" customFormat="1" ht="14.25" hidden="1">
      <c r="A115" s="1" t="s">
        <v>193</v>
      </c>
      <c r="B115" s="343"/>
      <c r="H115" s="346"/>
    </row>
    <row r="116" spans="1:8" customFormat="1" ht="14.25" hidden="1">
      <c r="A116" s="1" t="s">
        <v>485</v>
      </c>
      <c r="B116" s="343"/>
      <c r="H116" s="346"/>
    </row>
    <row r="117" spans="1:8" customFormat="1" ht="14.25" hidden="1">
      <c r="A117" s="1" t="s">
        <v>486</v>
      </c>
      <c r="B117" s="343"/>
      <c r="H117" s="346"/>
    </row>
    <row r="118" spans="1:8" customFormat="1" ht="14.25" hidden="1">
      <c r="A118" s="1" t="s">
        <v>846</v>
      </c>
      <c r="B118" s="343"/>
      <c r="H118" s="346"/>
    </row>
    <row r="119" spans="1:8" customFormat="1" ht="14.25" hidden="1">
      <c r="A119" s="1" t="s">
        <v>489</v>
      </c>
      <c r="B119" s="343"/>
      <c r="H119" s="346"/>
    </row>
    <row r="120" spans="1:8" customFormat="1" ht="14.25" hidden="1">
      <c r="A120" s="1" t="s">
        <v>491</v>
      </c>
      <c r="B120" s="343"/>
      <c r="H120" s="346"/>
    </row>
    <row r="121" spans="1:8" customFormat="1" ht="14.25" hidden="1">
      <c r="A121" s="1" t="s">
        <v>196</v>
      </c>
      <c r="B121" s="343"/>
      <c r="H121" s="346"/>
    </row>
    <row r="122" spans="1:8" customFormat="1" ht="14.25" hidden="1">
      <c r="A122" s="1" t="s">
        <v>840</v>
      </c>
      <c r="B122" s="343"/>
      <c r="H122" s="346"/>
    </row>
    <row r="123" spans="1:8" customFormat="1" ht="14.25" hidden="1">
      <c r="A123" s="1" t="s">
        <v>197</v>
      </c>
      <c r="B123" s="343"/>
      <c r="H123" s="346"/>
    </row>
    <row r="124" spans="1:8" customFormat="1" ht="14.25" hidden="1">
      <c r="A124" s="1" t="s">
        <v>198</v>
      </c>
      <c r="B124" s="343"/>
      <c r="H124" s="346"/>
    </row>
    <row r="125" spans="1:8" customFormat="1" ht="14.25" hidden="1">
      <c r="A125" s="1" t="s">
        <v>199</v>
      </c>
      <c r="B125" s="343"/>
      <c r="H125" s="346"/>
    </row>
    <row r="126" spans="1:8" customFormat="1" ht="14.25" hidden="1">
      <c r="A126" s="1" t="s">
        <v>200</v>
      </c>
      <c r="B126" s="343"/>
      <c r="H126" s="346"/>
    </row>
    <row r="127" spans="1:8" customFormat="1" ht="14.25" hidden="1">
      <c r="A127" s="1" t="s">
        <v>201</v>
      </c>
      <c r="B127" s="343"/>
      <c r="H127" s="346"/>
    </row>
    <row r="128" spans="1:8" customFormat="1" ht="14.25" hidden="1">
      <c r="A128" s="1" t="s">
        <v>838</v>
      </c>
      <c r="B128" s="343"/>
      <c r="H128" s="346"/>
    </row>
    <row r="129" spans="1:15" customFormat="1" ht="14.25" hidden="1">
      <c r="A129" s="1" t="s">
        <v>202</v>
      </c>
      <c r="B129" s="343"/>
      <c r="H129" s="346"/>
    </row>
    <row r="130" spans="1:15" customFormat="1" ht="14.25" hidden="1">
      <c r="A130" s="1" t="s">
        <v>203</v>
      </c>
      <c r="B130" s="343"/>
      <c r="H130" s="346"/>
    </row>
    <row r="131" spans="1:15" customFormat="1" ht="14.25" hidden="1">
      <c r="A131" s="1" t="s">
        <v>204</v>
      </c>
      <c r="B131" s="343"/>
      <c r="H131" s="346"/>
    </row>
    <row r="132" spans="1:15" customFormat="1" ht="14.25" hidden="1">
      <c r="A132" s="1" t="s">
        <v>205</v>
      </c>
      <c r="B132" s="343"/>
      <c r="H132" s="346"/>
    </row>
    <row r="133" spans="1:15" customFormat="1" ht="14.25" hidden="1">
      <c r="A133" s="1" t="s">
        <v>206</v>
      </c>
      <c r="B133" s="343"/>
      <c r="H133" s="346"/>
    </row>
    <row r="134" spans="1:15" customFormat="1" ht="29.25" customHeight="1">
      <c r="A134" s="3"/>
      <c r="B134" s="344" t="s">
        <v>207</v>
      </c>
      <c r="C134" s="4" t="s">
        <v>208</v>
      </c>
      <c r="D134" s="4" t="s">
        <v>209</v>
      </c>
      <c r="E134" s="4" t="s">
        <v>210</v>
      </c>
      <c r="F134" s="4" t="s">
        <v>211</v>
      </c>
      <c r="G134" s="4" t="s">
        <v>212</v>
      </c>
      <c r="H134" s="346"/>
      <c r="J134" s="107" t="s">
        <v>497</v>
      </c>
      <c r="K134" s="107" t="s">
        <v>498</v>
      </c>
      <c r="L134" s="107" t="s">
        <v>499</v>
      </c>
      <c r="M134" s="107" t="s">
        <v>500</v>
      </c>
      <c r="N134" s="107" t="s">
        <v>501</v>
      </c>
      <c r="O134" s="107" t="s">
        <v>502</v>
      </c>
    </row>
    <row r="135" spans="1:15">
      <c r="A135" s="83"/>
      <c r="B135" s="156" t="s">
        <v>614</v>
      </c>
      <c r="C135" s="150"/>
      <c r="D135" s="150"/>
      <c r="E135" s="150"/>
      <c r="F135" s="115"/>
      <c r="G135" s="115"/>
      <c r="J135" s="53"/>
      <c r="K135" s="108"/>
      <c r="L135" s="5">
        <f>'TB-本期'!$E123</f>
        <v>0</v>
      </c>
      <c r="M135" s="5">
        <f>'TB-本期'!$E161</f>
        <v>0</v>
      </c>
      <c r="N135" s="5">
        <f>ROUND(L135*(1-$J135),2)</f>
        <v>0</v>
      </c>
      <c r="O135" s="5">
        <f>M135*(1-$J135)</f>
        <v>0</v>
      </c>
    </row>
    <row r="136" spans="1:15">
      <c r="A136" s="83"/>
      <c r="B136" s="87"/>
      <c r="C136" s="52"/>
      <c r="D136" s="52"/>
      <c r="E136" s="52"/>
      <c r="I136" s="103"/>
      <c r="J136" s="53"/>
      <c r="K136" s="108"/>
      <c r="L136" s="5">
        <f>'TB-本期'!$F123</f>
        <v>0</v>
      </c>
      <c r="M136" s="5">
        <f>'TB-本期'!$F161</f>
        <v>0</v>
      </c>
      <c r="N136" s="5">
        <f t="shared" ref="N136" si="0">L136*(1-$J136)</f>
        <v>0</v>
      </c>
      <c r="O136" s="5">
        <f t="shared" ref="O136" si="1">M136*(1-$J136)</f>
        <v>0</v>
      </c>
    </row>
    <row r="137" spans="1:15">
      <c r="A137" s="83"/>
      <c r="B137" s="87"/>
      <c r="C137" s="52"/>
      <c r="D137" s="52"/>
      <c r="E137" s="52"/>
      <c r="I137" s="103"/>
      <c r="J137" s="53"/>
      <c r="K137" s="108"/>
    </row>
    <row r="138" spans="1:15">
      <c r="A138" s="83"/>
      <c r="B138" s="87"/>
      <c r="C138" s="52"/>
      <c r="D138" s="52"/>
      <c r="E138" s="52"/>
      <c r="I138" s="103"/>
      <c r="J138" s="53"/>
      <c r="K138" s="108"/>
    </row>
    <row r="139" spans="1:15">
      <c r="A139" s="83"/>
      <c r="B139" s="87"/>
      <c r="C139" s="52"/>
      <c r="D139" s="52"/>
      <c r="E139" s="52"/>
      <c r="I139" s="103"/>
      <c r="J139" s="53"/>
      <c r="K139" s="108"/>
    </row>
    <row r="140" spans="1:15">
      <c r="A140" s="83"/>
      <c r="B140" s="87"/>
      <c r="C140" s="52"/>
      <c r="D140" s="52"/>
      <c r="E140" s="52"/>
      <c r="I140" s="103"/>
      <c r="J140" s="53"/>
      <c r="K140" s="108"/>
    </row>
    <row r="141" spans="1:15">
      <c r="A141" s="83"/>
      <c r="B141" s="87"/>
      <c r="C141" s="52"/>
      <c r="D141" s="52"/>
      <c r="E141" s="52"/>
      <c r="I141" s="103"/>
      <c r="J141" s="53"/>
      <c r="K141" s="108"/>
    </row>
    <row r="142" spans="1:15">
      <c r="A142" s="83"/>
      <c r="B142" s="87"/>
      <c r="C142" s="52"/>
      <c r="D142" s="52"/>
      <c r="E142" s="52"/>
      <c r="I142" s="103"/>
      <c r="J142" s="53"/>
      <c r="K142" s="108"/>
    </row>
    <row r="143" spans="1:15">
      <c r="A143" s="83"/>
      <c r="B143" s="87"/>
      <c r="C143" s="52"/>
      <c r="D143" s="52"/>
      <c r="E143" s="52"/>
      <c r="H143" s="116"/>
      <c r="I143" s="103"/>
      <c r="J143" s="53"/>
      <c r="K143" s="108"/>
    </row>
    <row r="144" spans="1:15">
      <c r="A144" s="83"/>
      <c r="B144" s="87"/>
      <c r="C144" s="52"/>
      <c r="D144" s="52"/>
      <c r="E144" s="52"/>
      <c r="I144" s="103"/>
      <c r="J144" s="53"/>
      <c r="K144" s="108"/>
    </row>
    <row r="145" spans="1:11">
      <c r="A145" s="83"/>
      <c r="B145" s="87"/>
      <c r="C145" s="52"/>
      <c r="D145" s="52"/>
      <c r="E145" s="52"/>
      <c r="I145" s="103"/>
      <c r="J145" s="53"/>
      <c r="K145" s="108"/>
    </row>
    <row r="146" spans="1:11">
      <c r="A146" s="83"/>
      <c r="B146" s="87"/>
      <c r="C146" s="52"/>
      <c r="D146" s="52"/>
      <c r="E146" s="52"/>
      <c r="I146" s="103"/>
      <c r="J146" s="53"/>
      <c r="K146" s="108"/>
    </row>
    <row r="147" spans="1:11">
      <c r="A147" s="83"/>
      <c r="B147" s="87"/>
      <c r="C147" s="52"/>
      <c r="D147" s="52"/>
      <c r="E147" s="52"/>
      <c r="I147" s="103"/>
      <c r="J147" s="53"/>
      <c r="K147" s="108"/>
    </row>
    <row r="148" spans="1:11">
      <c r="A148" s="83"/>
      <c r="B148" s="87"/>
      <c r="C148" s="52"/>
      <c r="D148" s="52"/>
      <c r="E148" s="52"/>
      <c r="I148" s="103"/>
      <c r="J148" s="53"/>
      <c r="K148" s="108"/>
    </row>
    <row r="149" spans="1:11">
      <c r="A149" s="83"/>
      <c r="B149" s="87"/>
      <c r="C149" s="52"/>
      <c r="D149" s="52"/>
      <c r="E149" s="52"/>
      <c r="I149" s="103"/>
      <c r="K149" s="108"/>
    </row>
    <row r="150" spans="1:11">
      <c r="A150" s="83"/>
      <c r="B150" s="87"/>
      <c r="C150" s="52"/>
      <c r="D150" s="52"/>
      <c r="E150" s="52"/>
      <c r="I150" s="103"/>
      <c r="K150" s="108"/>
    </row>
    <row r="151" spans="1:11">
      <c r="A151" s="83"/>
      <c r="B151" s="87"/>
      <c r="C151" s="52"/>
      <c r="D151" s="52"/>
      <c r="E151" s="52"/>
      <c r="I151" s="103"/>
      <c r="K151" s="108"/>
    </row>
    <row r="152" spans="1:11">
      <c r="A152" s="83"/>
      <c r="B152" s="87"/>
      <c r="C152" s="52"/>
      <c r="D152" s="52"/>
      <c r="E152" s="52"/>
      <c r="I152" s="103"/>
    </row>
    <row r="153" spans="1:11">
      <c r="A153" s="83"/>
      <c r="B153" s="87"/>
      <c r="C153" s="105"/>
      <c r="D153" s="105"/>
      <c r="E153" s="105"/>
      <c r="F153" s="106"/>
      <c r="G153" s="106"/>
      <c r="I153" s="103"/>
      <c r="K153" s="108"/>
    </row>
    <row r="154" spans="1:11">
      <c r="A154" s="83"/>
      <c r="B154" s="87"/>
      <c r="C154" s="52"/>
      <c r="D154" s="52"/>
      <c r="E154" s="52"/>
      <c r="I154" s="103"/>
      <c r="J154" s="49"/>
    </row>
    <row r="155" spans="1:11">
      <c r="A155" s="83"/>
      <c r="B155" s="87"/>
      <c r="C155" s="52"/>
      <c r="D155" s="52"/>
      <c r="E155" s="52"/>
      <c r="I155" s="103"/>
      <c r="J155" s="49"/>
    </row>
    <row r="156" spans="1:11">
      <c r="A156" s="83"/>
      <c r="B156" s="87"/>
      <c r="C156" s="52"/>
      <c r="D156" s="52"/>
      <c r="E156" s="52"/>
      <c r="I156" s="103"/>
      <c r="J156" s="49"/>
    </row>
    <row r="157" spans="1:11">
      <c r="A157" s="83"/>
      <c r="B157" s="87"/>
      <c r="C157" s="52"/>
      <c r="D157" s="52"/>
      <c r="E157" s="52"/>
      <c r="I157" s="103"/>
      <c r="J157" s="123"/>
      <c r="K157" s="108"/>
    </row>
    <row r="158" spans="1:11">
      <c r="A158" s="83"/>
      <c r="B158" s="87"/>
      <c r="C158" s="52"/>
      <c r="D158" s="52"/>
      <c r="E158" s="52"/>
      <c r="I158" s="103"/>
    </row>
    <row r="159" spans="1:11">
      <c r="A159" s="83"/>
      <c r="B159" s="87"/>
      <c r="C159" s="52"/>
      <c r="D159" s="52"/>
      <c r="E159" s="52"/>
      <c r="I159" s="103"/>
    </row>
    <row r="160" spans="1:11">
      <c r="A160" s="83"/>
      <c r="B160" s="87"/>
      <c r="C160" s="52"/>
      <c r="D160" s="52"/>
      <c r="E160" s="52"/>
      <c r="I160" s="103"/>
    </row>
    <row r="161" spans="1:9">
      <c r="A161" s="83"/>
      <c r="B161" s="87"/>
      <c r="C161" s="52"/>
      <c r="D161" s="52"/>
      <c r="E161" s="52"/>
      <c r="I161" s="103"/>
    </row>
    <row r="162" spans="1:9">
      <c r="A162" s="83"/>
      <c r="B162" s="87"/>
      <c r="C162" s="52"/>
      <c r="D162" s="52"/>
      <c r="E162" s="52"/>
      <c r="I162" s="103"/>
    </row>
    <row r="163" spans="1:9" s="103" customFormat="1">
      <c r="A163" s="113"/>
      <c r="B163" s="110"/>
      <c r="C163" s="105"/>
      <c r="D163" s="105"/>
      <c r="E163" s="105"/>
      <c r="F163" s="106"/>
      <c r="G163" s="106"/>
    </row>
    <row r="164" spans="1:9" s="103" customFormat="1">
      <c r="A164" s="113"/>
      <c r="B164" s="110"/>
      <c r="C164" s="105"/>
      <c r="D164" s="52"/>
      <c r="E164" s="105"/>
      <c r="F164" s="106"/>
      <c r="G164" s="106"/>
    </row>
    <row r="165" spans="1:9" s="103" customFormat="1">
      <c r="A165" s="113"/>
      <c r="B165" s="110"/>
      <c r="C165" s="105"/>
      <c r="D165" s="105"/>
      <c r="E165" s="105"/>
      <c r="F165" s="106"/>
      <c r="G165" s="106"/>
    </row>
    <row r="166" spans="1:9" s="103" customFormat="1">
      <c r="A166" s="113"/>
      <c r="B166" s="110"/>
      <c r="C166" s="105"/>
      <c r="D166" s="105"/>
      <c r="E166" s="105"/>
      <c r="F166" s="106"/>
      <c r="G166" s="106"/>
    </row>
    <row r="167" spans="1:9" s="103" customFormat="1">
      <c r="A167" s="113"/>
      <c r="B167" s="110"/>
      <c r="C167" s="105"/>
      <c r="D167" s="105"/>
      <c r="E167" s="105"/>
      <c r="F167" s="106"/>
      <c r="G167" s="106"/>
    </row>
    <row r="168" spans="1:9" s="103" customFormat="1">
      <c r="A168" s="151"/>
      <c r="B168" s="153"/>
      <c r="C168" s="154"/>
      <c r="D168" s="154"/>
      <c r="E168" s="154"/>
      <c r="F168" s="155"/>
      <c r="G168" s="155"/>
    </row>
    <row r="169" spans="1:9" s="103" customFormat="1">
      <c r="A169" s="151"/>
      <c r="B169" s="153"/>
      <c r="C169" s="154"/>
      <c r="D169" s="154"/>
      <c r="E169" s="154"/>
      <c r="F169" s="155"/>
      <c r="G169" s="155"/>
    </row>
    <row r="170" spans="1:9" s="103" customFormat="1">
      <c r="A170" s="151"/>
      <c r="B170" s="153"/>
      <c r="C170" s="154"/>
      <c r="D170" s="154"/>
      <c r="E170" s="154"/>
      <c r="F170" s="155"/>
      <c r="G170" s="155"/>
    </row>
    <row r="171" spans="1:9" s="103" customFormat="1">
      <c r="A171" s="151"/>
      <c r="B171" s="153"/>
      <c r="C171" s="154"/>
      <c r="D171" s="154"/>
      <c r="E171" s="154"/>
      <c r="F171" s="155"/>
      <c r="G171" s="155"/>
    </row>
    <row r="172" spans="1:9" s="103" customFormat="1">
      <c r="A172" s="151"/>
      <c r="B172" s="153"/>
      <c r="C172" s="154"/>
      <c r="D172" s="154"/>
      <c r="E172" s="154"/>
      <c r="F172" s="155"/>
      <c r="G172" s="155"/>
    </row>
    <row r="173" spans="1:9" s="103" customFormat="1">
      <c r="A173" s="151"/>
      <c r="B173" s="149" t="s">
        <v>613</v>
      </c>
      <c r="C173" s="150"/>
      <c r="D173" s="152"/>
      <c r="E173" s="150"/>
      <c r="F173" s="115"/>
      <c r="G173" s="115"/>
    </row>
    <row r="174" spans="1:9" s="103" customFormat="1">
      <c r="A174" s="151"/>
      <c r="B174" s="110"/>
      <c r="C174" s="105"/>
      <c r="D174" s="83"/>
      <c r="E174" s="105"/>
      <c r="F174" s="334"/>
      <c r="G174" s="106"/>
    </row>
    <row r="175" spans="1:9" s="103" customFormat="1">
      <c r="A175" s="151"/>
      <c r="B175" s="110"/>
      <c r="C175" s="105"/>
      <c r="D175" s="83"/>
      <c r="E175" s="105"/>
      <c r="F175" s="106"/>
      <c r="G175" s="106"/>
    </row>
    <row r="176" spans="1:9" s="103" customFormat="1">
      <c r="A176" s="151"/>
      <c r="B176" s="110"/>
      <c r="C176" s="105"/>
      <c r="D176" s="83"/>
      <c r="E176" s="105"/>
      <c r="F176" s="106"/>
      <c r="G176" s="106"/>
    </row>
    <row r="177" spans="1:7" s="103" customFormat="1">
      <c r="A177" s="151"/>
      <c r="B177" s="110"/>
      <c r="C177" s="105"/>
      <c r="D177" s="83"/>
      <c r="E177" s="105"/>
      <c r="F177" s="106"/>
      <c r="G177" s="106"/>
    </row>
    <row r="178" spans="1:7" s="103" customFormat="1">
      <c r="A178" s="151"/>
      <c r="B178" s="110"/>
      <c r="C178" s="105"/>
      <c r="D178" s="83"/>
      <c r="E178" s="105"/>
      <c r="F178" s="106"/>
      <c r="G178" s="106"/>
    </row>
    <row r="179" spans="1:7" s="103" customFormat="1">
      <c r="A179" s="151"/>
      <c r="B179" s="110"/>
      <c r="C179" s="105"/>
      <c r="D179" s="83"/>
      <c r="E179" s="105"/>
      <c r="F179" s="113"/>
      <c r="G179" s="106"/>
    </row>
    <row r="180" spans="1:7" s="103" customFormat="1">
      <c r="A180" s="151"/>
      <c r="B180" s="110"/>
      <c r="C180" s="105"/>
      <c r="D180" s="83"/>
      <c r="E180" s="105"/>
      <c r="F180" s="106"/>
      <c r="G180" s="106"/>
    </row>
    <row r="181" spans="1:7" s="103" customFormat="1">
      <c r="A181" s="151"/>
      <c r="B181" s="110"/>
      <c r="C181" s="105"/>
      <c r="D181" s="83"/>
      <c r="E181" s="105"/>
      <c r="F181" s="106"/>
      <c r="G181" s="106"/>
    </row>
  </sheetData>
  <phoneticPr fontId="1" type="noConversion"/>
  <conditionalFormatting sqref="A1:A133">
    <cfRule type="duplicateValues" dxfId="4" priority="10"/>
  </conditionalFormatting>
  <dataValidations count="1">
    <dataValidation type="list" allowBlank="1" showInputMessage="1" showErrorMessage="1" sqref="D135:D172" xr:uid="{00000000-0002-0000-0700-000000000000}">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'TB-上期'!$A$194:$A$249</xm:f>
          </x14:formula1>
          <xm:sqref>D173:D1048576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264"/>
  <sheetViews>
    <sheetView zoomScaleNormal="100" workbookViewId="0">
      <pane xSplit="2" ySplit="5" topLeftCell="C6" activePane="bottomRight" state="frozen"/>
      <selection activeCell="A133" sqref="A133:XFD139"/>
      <selection pane="topRight" activeCell="A133" sqref="A133:XFD139"/>
      <selection pane="bottomLeft" activeCell="A133" sqref="A133:XFD139"/>
      <selection pane="bottomRight" activeCell="D7" sqref="D7"/>
    </sheetView>
  </sheetViews>
  <sheetFormatPr defaultRowHeight="15"/>
  <cols>
    <col min="1" max="1" width="21.25" style="124" hidden="1" customWidth="1"/>
    <col min="2" max="2" width="36.5" style="124" customWidth="1"/>
    <col min="3" max="3" width="9" style="124"/>
    <col min="4" max="4" width="13.75" style="124" customWidth="1"/>
    <col min="5" max="25" width="13.75" style="124" hidden="1" customWidth="1"/>
    <col min="26" max="26" width="13.75" style="124" customWidth="1"/>
    <col min="27" max="27" width="14.875" style="124" customWidth="1"/>
    <col min="28" max="28" width="14" style="124" customWidth="1"/>
    <col min="29" max="29" width="16.25" style="124" customWidth="1"/>
    <col min="30" max="30" width="13.75" style="140" customWidth="1"/>
    <col min="31" max="31" width="17.25" style="124" customWidth="1"/>
    <col min="32" max="32" width="16.75" style="127" customWidth="1"/>
    <col min="33" max="33" width="17.5" style="127" customWidth="1"/>
    <col min="34" max="34" width="9" style="127"/>
    <col min="35" max="16384" width="9" style="124"/>
  </cols>
  <sheetData>
    <row r="1" spans="1:34">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E1" s="124" t="s">
        <v>215</v>
      </c>
    </row>
    <row r="2" spans="1:34">
      <c r="D2" s="136"/>
      <c r="E2" s="136"/>
      <c r="F2" s="136"/>
      <c r="G2" s="136"/>
      <c r="H2" s="136"/>
      <c r="I2" s="136"/>
      <c r="J2" s="136"/>
      <c r="K2" s="136"/>
      <c r="L2" s="136"/>
      <c r="M2" s="136"/>
      <c r="N2" s="136"/>
      <c r="O2" s="136"/>
      <c r="P2" s="136"/>
      <c r="Q2" s="136"/>
      <c r="R2" s="136"/>
      <c r="S2" s="136"/>
      <c r="T2" s="136"/>
      <c r="U2" s="136"/>
      <c r="V2" s="136"/>
      <c r="W2" s="136"/>
      <c r="X2" s="136"/>
      <c r="Y2" s="136"/>
      <c r="Z2" s="131"/>
      <c r="AA2" s="131"/>
      <c r="AB2" s="131"/>
      <c r="AC2" s="131"/>
      <c r="AD2" s="337" t="s">
        <v>745</v>
      </c>
      <c r="AE2" s="127">
        <f>AC69-AC124</f>
        <v>0</v>
      </c>
    </row>
    <row r="3" spans="1:34" ht="15.75" thickBot="1">
      <c r="D3" s="134">
        <v>1</v>
      </c>
      <c r="E3" s="134">
        <v>2</v>
      </c>
      <c r="F3" s="134">
        <v>3</v>
      </c>
      <c r="G3" s="134">
        <v>4</v>
      </c>
      <c r="H3" s="134">
        <v>5</v>
      </c>
      <c r="I3" s="134">
        <v>6</v>
      </c>
      <c r="J3" s="134"/>
      <c r="K3" s="134"/>
      <c r="L3" s="134"/>
      <c r="M3" s="134"/>
      <c r="N3" s="134"/>
      <c r="O3" s="134"/>
      <c r="P3" s="134"/>
      <c r="Q3" s="134"/>
      <c r="R3" s="134"/>
      <c r="S3" s="134"/>
      <c r="T3" s="134"/>
      <c r="U3" s="134"/>
      <c r="V3" s="134"/>
      <c r="W3" s="134"/>
      <c r="X3" s="134"/>
      <c r="Y3" s="134"/>
      <c r="Z3" s="131"/>
      <c r="AA3" s="131"/>
      <c r="AB3" s="131"/>
      <c r="AC3" s="131"/>
      <c r="AD3" s="337" t="s">
        <v>746</v>
      </c>
      <c r="AE3" s="127">
        <f>AC120-AC187</f>
        <v>0</v>
      </c>
    </row>
    <row r="4" spans="1:34">
      <c r="B4" s="508" t="s">
        <v>910</v>
      </c>
      <c r="C4" s="510" t="s">
        <v>126</v>
      </c>
      <c r="D4" s="86"/>
      <c r="E4" s="86"/>
      <c r="F4" s="86"/>
      <c r="G4" s="86"/>
      <c r="H4" s="86"/>
      <c r="I4" s="86"/>
      <c r="J4" s="86"/>
      <c r="K4" s="86"/>
      <c r="L4" s="86"/>
      <c r="M4" s="86"/>
      <c r="N4" s="86"/>
      <c r="O4" s="86"/>
      <c r="P4" s="86"/>
      <c r="Q4" s="86"/>
      <c r="R4" s="86"/>
      <c r="S4" s="86"/>
      <c r="T4" s="86"/>
      <c r="U4" s="86"/>
      <c r="V4" s="86"/>
      <c r="W4" s="86"/>
      <c r="X4" s="86"/>
      <c r="Y4" s="86"/>
      <c r="Z4" s="512" t="s">
        <v>123</v>
      </c>
      <c r="AA4" s="512" t="s">
        <v>131</v>
      </c>
      <c r="AB4" s="512"/>
      <c r="AC4" s="514" t="s">
        <v>124</v>
      </c>
    </row>
    <row r="5" spans="1:34">
      <c r="B5" s="509"/>
      <c r="C5" s="511"/>
      <c r="D5" s="85" t="s">
        <v>800</v>
      </c>
      <c r="E5" s="85"/>
      <c r="F5" s="85"/>
      <c r="G5" s="85"/>
      <c r="H5" s="85"/>
      <c r="I5" s="85"/>
      <c r="J5" s="85"/>
      <c r="K5" s="85"/>
      <c r="L5" s="85"/>
      <c r="M5" s="85"/>
      <c r="N5" s="85"/>
      <c r="O5" s="85"/>
      <c r="P5" s="85"/>
      <c r="Q5" s="104"/>
      <c r="R5" s="85"/>
      <c r="S5" s="85"/>
      <c r="T5" s="104"/>
      <c r="U5" s="85"/>
      <c r="V5" s="85"/>
      <c r="W5" s="85"/>
      <c r="X5" s="85"/>
      <c r="Y5" s="85"/>
      <c r="Z5" s="513"/>
      <c r="AA5" s="122" t="s">
        <v>132</v>
      </c>
      <c r="AB5" s="122" t="s">
        <v>133</v>
      </c>
      <c r="AC5" s="515"/>
    </row>
    <row r="6" spans="1:34" ht="15" customHeight="1">
      <c r="B6" s="54" t="s">
        <v>0</v>
      </c>
      <c r="C6" s="55"/>
      <c r="D6" s="56"/>
      <c r="E6" s="56"/>
      <c r="F6" s="56"/>
      <c r="G6" s="56"/>
      <c r="H6" s="56"/>
      <c r="I6" s="56"/>
      <c r="J6" s="56"/>
      <c r="K6" s="56"/>
      <c r="L6" s="56"/>
      <c r="M6" s="56"/>
      <c r="N6" s="56"/>
      <c r="O6" s="56"/>
      <c r="P6" s="56"/>
      <c r="Q6" s="56"/>
      <c r="R6" s="56"/>
      <c r="S6" s="56"/>
      <c r="T6" s="56"/>
      <c r="U6" s="56"/>
      <c r="V6" s="56"/>
      <c r="W6" s="56"/>
      <c r="X6" s="56"/>
      <c r="Y6" s="56"/>
      <c r="Z6" s="56"/>
      <c r="AA6" s="56"/>
      <c r="AB6" s="56"/>
      <c r="AC6" s="57"/>
    </row>
    <row r="7" spans="1:34" ht="15" customHeight="1">
      <c r="A7" s="129" t="s">
        <v>134</v>
      </c>
      <c r="B7" s="54" t="s">
        <v>2</v>
      </c>
      <c r="C7" s="58"/>
      <c r="D7" s="59"/>
      <c r="E7" s="59"/>
      <c r="F7" s="59"/>
      <c r="G7" s="59"/>
      <c r="H7" s="59"/>
      <c r="I7" s="59"/>
      <c r="J7" s="59"/>
      <c r="K7" s="59"/>
      <c r="L7" s="59"/>
      <c r="M7" s="59"/>
      <c r="N7" s="59"/>
      <c r="O7" s="59"/>
      <c r="P7" s="59"/>
      <c r="Q7" s="59"/>
      <c r="R7" s="59"/>
      <c r="S7" s="59"/>
      <c r="T7" s="59"/>
      <c r="U7" s="59"/>
      <c r="V7" s="59"/>
      <c r="W7" s="59"/>
      <c r="X7" s="59"/>
      <c r="Y7" s="59"/>
      <c r="Z7" s="59">
        <f t="shared" ref="Z7:Z42" si="0">SUM(D7:Y7)</f>
        <v>0</v>
      </c>
      <c r="AA7" s="60">
        <f>SUMIF('调整分录-本期'!$D:$D,$A7,'调整分录-本期'!F:F)</f>
        <v>0</v>
      </c>
      <c r="AB7" s="60">
        <f>SUMIF('调整分录-本期'!$D:$D,$A7,'调整分录-本期'!G:G)</f>
        <v>0</v>
      </c>
      <c r="AC7" s="61">
        <f>Z7+AA7-AB7</f>
        <v>0</v>
      </c>
      <c r="AD7" s="338"/>
      <c r="AE7" s="125"/>
      <c r="AH7" s="137"/>
    </row>
    <row r="8" spans="1:34" ht="15" customHeight="1">
      <c r="A8" s="129" t="s">
        <v>445</v>
      </c>
      <c r="B8" s="54" t="s">
        <v>446</v>
      </c>
      <c r="C8" s="58"/>
      <c r="D8" s="59"/>
      <c r="E8" s="59"/>
      <c r="F8" s="59"/>
      <c r="G8" s="59"/>
      <c r="H8" s="59"/>
      <c r="I8" s="59"/>
      <c r="J8" s="59"/>
      <c r="K8" s="59"/>
      <c r="L8" s="59"/>
      <c r="M8" s="59"/>
      <c r="N8" s="59"/>
      <c r="O8" s="59"/>
      <c r="P8" s="59"/>
      <c r="Q8" s="59"/>
      <c r="R8" s="59"/>
      <c r="S8" s="59"/>
      <c r="T8" s="59"/>
      <c r="U8" s="59"/>
      <c r="V8" s="59"/>
      <c r="W8" s="59"/>
      <c r="X8" s="59"/>
      <c r="Y8" s="59"/>
      <c r="Z8" s="59">
        <f t="shared" si="0"/>
        <v>0</v>
      </c>
      <c r="AA8" s="60">
        <f>SUMIF('调整分录-本期'!$D:$D,$A8,'调整分录-本期'!F:F)</f>
        <v>0</v>
      </c>
      <c r="AB8" s="60">
        <f>SUMIF('调整分录-本期'!$D:$D,$A8,'调整分录-本期'!G:G)</f>
        <v>0</v>
      </c>
      <c r="AC8" s="61">
        <f t="shared" ref="AC8:AC13" si="1">Z8+AA8-AB8</f>
        <v>0</v>
      </c>
      <c r="AD8" s="338"/>
      <c r="AE8" s="125"/>
      <c r="AH8" s="137"/>
    </row>
    <row r="9" spans="1:34" ht="15" customHeight="1">
      <c r="A9" s="129" t="s">
        <v>463</v>
      </c>
      <c r="B9" s="54" t="s">
        <v>447</v>
      </c>
      <c r="C9" s="58"/>
      <c r="D9" s="59"/>
      <c r="E9" s="59"/>
      <c r="F9" s="59"/>
      <c r="G9" s="59"/>
      <c r="H9" s="59"/>
      <c r="I9" s="59"/>
      <c r="J9" s="59"/>
      <c r="K9" s="59"/>
      <c r="L9" s="59"/>
      <c r="M9" s="59"/>
      <c r="N9" s="59"/>
      <c r="O9" s="59"/>
      <c r="P9" s="59"/>
      <c r="Q9" s="59"/>
      <c r="R9" s="59"/>
      <c r="S9" s="59"/>
      <c r="T9" s="59"/>
      <c r="U9" s="59"/>
      <c r="V9" s="59"/>
      <c r="W9" s="59"/>
      <c r="X9" s="59"/>
      <c r="Y9" s="59"/>
      <c r="Z9" s="59">
        <f t="shared" si="0"/>
        <v>0</v>
      </c>
      <c r="AA9" s="60">
        <f>SUMIF('调整分录-本期'!$D:$D,$A9,'调整分录-本期'!F:F)</f>
        <v>0</v>
      </c>
      <c r="AB9" s="60">
        <f>SUMIF('调整分录-本期'!$D:$D,$A9,'调整分录-本期'!G:G)</f>
        <v>0</v>
      </c>
      <c r="AC9" s="61">
        <f t="shared" si="1"/>
        <v>0</v>
      </c>
      <c r="AD9" s="338"/>
      <c r="AE9" s="125"/>
      <c r="AH9" s="137"/>
    </row>
    <row r="10" spans="1:34" ht="15" customHeight="1">
      <c r="A10" s="129" t="s">
        <v>827</v>
      </c>
      <c r="B10" s="54" t="s">
        <v>806</v>
      </c>
      <c r="C10" s="58"/>
      <c r="D10" s="59"/>
      <c r="E10" s="59"/>
      <c r="F10" s="59"/>
      <c r="G10" s="59"/>
      <c r="H10" s="59"/>
      <c r="I10" s="59"/>
      <c r="J10" s="59"/>
      <c r="K10" s="59"/>
      <c r="L10" s="59"/>
      <c r="M10" s="59"/>
      <c r="N10" s="59"/>
      <c r="O10" s="59"/>
      <c r="P10" s="59"/>
      <c r="Q10" s="59"/>
      <c r="R10" s="59"/>
      <c r="S10" s="59"/>
      <c r="T10" s="59"/>
      <c r="U10" s="59"/>
      <c r="V10" s="59"/>
      <c r="W10" s="59"/>
      <c r="X10" s="59"/>
      <c r="Y10" s="59"/>
      <c r="Z10" s="59">
        <f t="shared" si="0"/>
        <v>0</v>
      </c>
      <c r="AA10" s="60">
        <f>SUMIF('调整分录-本期'!$D:$D,$A10,'调整分录-本期'!F:F)</f>
        <v>0</v>
      </c>
      <c r="AB10" s="60">
        <f>SUMIF('调整分录-本期'!$D:$D,$A10,'调整分录-本期'!G:G)</f>
        <v>0</v>
      </c>
      <c r="AC10" s="61">
        <f t="shared" si="1"/>
        <v>0</v>
      </c>
      <c r="AD10" s="338"/>
      <c r="AE10" s="125"/>
      <c r="AH10" s="137"/>
    </row>
    <row r="11" spans="1:34" ht="15" customHeight="1">
      <c r="A11" s="129" t="s">
        <v>135</v>
      </c>
      <c r="B11" s="54" t="s">
        <v>448</v>
      </c>
      <c r="C11" s="58"/>
      <c r="D11" s="59"/>
      <c r="E11" s="59"/>
      <c r="F11" s="59"/>
      <c r="G11" s="59"/>
      <c r="H11" s="59"/>
      <c r="I11" s="59"/>
      <c r="J11" s="59"/>
      <c r="K11" s="59"/>
      <c r="L11" s="59"/>
      <c r="M11" s="59"/>
      <c r="N11" s="59"/>
      <c r="O11" s="59"/>
      <c r="P11" s="59"/>
      <c r="Q11" s="59"/>
      <c r="R11" s="59"/>
      <c r="S11" s="59"/>
      <c r="T11" s="59"/>
      <c r="U11" s="59"/>
      <c r="V11" s="59"/>
      <c r="W11" s="59"/>
      <c r="X11" s="59"/>
      <c r="Y11" s="59"/>
      <c r="Z11" s="59">
        <f t="shared" si="0"/>
        <v>0</v>
      </c>
      <c r="AA11" s="60">
        <f>SUMIF('调整分录-本期'!$D:$D,$A11,'调整分录-本期'!F:F)</f>
        <v>0</v>
      </c>
      <c r="AB11" s="60">
        <f>SUMIF('调整分录-本期'!$D:$D,$A11,'调整分录-本期'!G:G)</f>
        <v>0</v>
      </c>
      <c r="AC11" s="61">
        <f t="shared" si="1"/>
        <v>0</v>
      </c>
      <c r="AD11" s="338"/>
      <c r="AE11" s="125"/>
      <c r="AH11" s="137"/>
    </row>
    <row r="12" spans="1:34" ht="15" customHeight="1">
      <c r="A12" s="129" t="s">
        <v>795</v>
      </c>
      <c r="B12" s="54" t="s">
        <v>507</v>
      </c>
      <c r="C12" s="58"/>
      <c r="D12" s="59"/>
      <c r="E12" s="59"/>
      <c r="F12" s="59"/>
      <c r="G12" s="59"/>
      <c r="H12" s="59"/>
      <c r="I12" s="59"/>
      <c r="J12" s="59"/>
      <c r="K12" s="59"/>
      <c r="L12" s="59"/>
      <c r="M12" s="59"/>
      <c r="N12" s="59"/>
      <c r="O12" s="59"/>
      <c r="P12" s="59"/>
      <c r="Q12" s="59"/>
      <c r="R12" s="59"/>
      <c r="S12" s="59"/>
      <c r="T12" s="59"/>
      <c r="U12" s="59"/>
      <c r="V12" s="59"/>
      <c r="W12" s="59"/>
      <c r="X12" s="59"/>
      <c r="Y12" s="59"/>
      <c r="Z12" s="59">
        <f t="shared" si="0"/>
        <v>0</v>
      </c>
      <c r="AA12" s="60">
        <f>SUMIF('调整分录-本期'!$D:$D,$A12,'调整分录-本期'!F:F)</f>
        <v>0</v>
      </c>
      <c r="AB12" s="60">
        <f>SUMIF('调整分录-本期'!$D:$D,$A12,'调整分录-本期'!G:G)</f>
        <v>0</v>
      </c>
      <c r="AC12" s="61">
        <f t="shared" si="1"/>
        <v>0</v>
      </c>
      <c r="AD12" s="338"/>
      <c r="AE12" s="125"/>
      <c r="AH12" s="137"/>
    </row>
    <row r="13" spans="1:34" ht="15" customHeight="1">
      <c r="A13" s="129" t="s">
        <v>796</v>
      </c>
      <c r="B13" s="54" t="s">
        <v>508</v>
      </c>
      <c r="C13" s="58"/>
      <c r="D13" s="59"/>
      <c r="E13" s="59"/>
      <c r="F13" s="59"/>
      <c r="G13" s="59"/>
      <c r="H13" s="59"/>
      <c r="I13" s="59"/>
      <c r="J13" s="59"/>
      <c r="K13" s="59"/>
      <c r="L13" s="59"/>
      <c r="M13" s="59"/>
      <c r="N13" s="59"/>
      <c r="O13" s="59"/>
      <c r="P13" s="59"/>
      <c r="Q13" s="59"/>
      <c r="R13" s="59"/>
      <c r="S13" s="59"/>
      <c r="T13" s="59"/>
      <c r="U13" s="59"/>
      <c r="V13" s="59"/>
      <c r="W13" s="59"/>
      <c r="X13" s="59"/>
      <c r="Y13" s="59"/>
      <c r="Z13" s="59">
        <f t="shared" si="0"/>
        <v>0</v>
      </c>
      <c r="AA13" s="60">
        <f>SUMIF('调整分录-本期'!$D:$D,$A13,'调整分录-本期'!F:F)</f>
        <v>0</v>
      </c>
      <c r="AB13" s="60">
        <f>SUMIF('调整分录-本期'!$D:$D,$A13,'调整分录-本期'!G:G)</f>
        <v>0</v>
      </c>
      <c r="AC13" s="61">
        <f t="shared" si="1"/>
        <v>0</v>
      </c>
      <c r="AD13" s="338"/>
      <c r="AE13" s="125"/>
      <c r="AH13" s="137"/>
    </row>
    <row r="14" spans="1:34" s="131" customFormat="1" ht="15" customHeight="1">
      <c r="A14" s="135" t="s">
        <v>879</v>
      </c>
      <c r="B14" s="112" t="s">
        <v>509</v>
      </c>
      <c r="C14" s="99"/>
      <c r="D14" s="100"/>
      <c r="E14" s="100"/>
      <c r="F14" s="100"/>
      <c r="G14" s="100"/>
      <c r="H14" s="100"/>
      <c r="I14" s="100"/>
      <c r="J14" s="100"/>
      <c r="K14" s="100"/>
      <c r="L14" s="100"/>
      <c r="M14" s="100"/>
      <c r="N14" s="100"/>
      <c r="O14" s="100"/>
      <c r="P14" s="100"/>
      <c r="Q14" s="100"/>
      <c r="R14" s="100"/>
      <c r="S14" s="100"/>
      <c r="T14" s="100"/>
      <c r="U14" s="100"/>
      <c r="V14" s="100"/>
      <c r="W14" s="100"/>
      <c r="X14" s="100"/>
      <c r="Y14" s="100"/>
      <c r="Z14" s="100">
        <f t="shared" si="0"/>
        <v>0</v>
      </c>
      <c r="AA14" s="101">
        <f>SUMIF('调整分录-本期'!$D:$D,$A14,'调整分录-本期'!F:F)</f>
        <v>0</v>
      </c>
      <c r="AB14" s="101">
        <f>SUMIF('调整分录-本期'!$D:$D,$A14,'调整分录-本期'!G:G)</f>
        <v>0</v>
      </c>
      <c r="AC14" s="102">
        <f>Z14+AB14-AA14</f>
        <v>0</v>
      </c>
      <c r="AD14" s="339"/>
      <c r="AE14" s="125"/>
      <c r="AF14" s="136"/>
      <c r="AG14" s="136"/>
      <c r="AH14" s="138"/>
    </row>
    <row r="15" spans="1:34" ht="15" customHeight="1">
      <c r="A15" s="129"/>
      <c r="B15" s="62" t="s">
        <v>513</v>
      </c>
      <c r="C15" s="62"/>
      <c r="D15" s="63">
        <f>D13-D14</f>
        <v>0</v>
      </c>
      <c r="E15" s="63"/>
      <c r="F15" s="63"/>
      <c r="G15" s="63">
        <f t="shared" ref="G15:K15" si="2">G13-G14</f>
        <v>0</v>
      </c>
      <c r="H15" s="63">
        <f t="shared" si="2"/>
        <v>0</v>
      </c>
      <c r="I15" s="63">
        <f t="shared" si="2"/>
        <v>0</v>
      </c>
      <c r="J15" s="63">
        <f t="shared" si="2"/>
        <v>0</v>
      </c>
      <c r="K15" s="63">
        <f t="shared" si="2"/>
        <v>0</v>
      </c>
      <c r="L15" s="63"/>
      <c r="M15" s="63"/>
      <c r="N15" s="63"/>
      <c r="O15" s="63"/>
      <c r="P15" s="63"/>
      <c r="Q15" s="63"/>
      <c r="R15" s="63"/>
      <c r="S15" s="63"/>
      <c r="T15" s="63"/>
      <c r="U15" s="63"/>
      <c r="V15" s="63"/>
      <c r="W15" s="63"/>
      <c r="X15" s="63"/>
      <c r="Y15" s="63"/>
      <c r="Z15" s="63">
        <f t="shared" si="0"/>
        <v>0</v>
      </c>
      <c r="AA15" s="64"/>
      <c r="AB15" s="64"/>
      <c r="AC15" s="65">
        <f>AC13-AC14</f>
        <v>0</v>
      </c>
      <c r="AD15" s="338"/>
      <c r="AE15" s="125"/>
      <c r="AH15" s="137"/>
    </row>
    <row r="16" spans="1:34" s="131" customFormat="1" ht="15" customHeight="1">
      <c r="A16" s="135" t="s">
        <v>828</v>
      </c>
      <c r="B16" s="112" t="s">
        <v>807</v>
      </c>
      <c r="C16" s="450"/>
      <c r="D16" s="451"/>
      <c r="E16" s="451"/>
      <c r="F16" s="451"/>
      <c r="G16" s="451"/>
      <c r="H16" s="451"/>
      <c r="I16" s="451"/>
      <c r="J16" s="451"/>
      <c r="K16" s="451"/>
      <c r="L16" s="451"/>
      <c r="M16" s="451"/>
      <c r="N16" s="451"/>
      <c r="O16" s="451"/>
      <c r="P16" s="451"/>
      <c r="Q16" s="451"/>
      <c r="R16" s="451"/>
      <c r="S16" s="451"/>
      <c r="T16" s="451"/>
      <c r="U16" s="451"/>
      <c r="V16" s="451"/>
      <c r="W16" s="451"/>
      <c r="X16" s="451"/>
      <c r="Y16" s="451"/>
      <c r="Z16" s="100">
        <f t="shared" si="0"/>
        <v>0</v>
      </c>
      <c r="AA16" s="60">
        <f>SUMIF('调整分录-本期'!$D:$D,$A16,'调整分录-本期'!F:F)</f>
        <v>0</v>
      </c>
      <c r="AB16" s="60">
        <f>SUMIF('调整分录-本期'!$D:$D,$A16,'调整分录-本期'!G:G)</f>
        <v>0</v>
      </c>
      <c r="AC16" s="61">
        <f>Z16+AA16-AB16</f>
        <v>0</v>
      </c>
      <c r="AD16" s="339"/>
      <c r="AE16" s="132"/>
      <c r="AF16" s="136"/>
      <c r="AG16" s="136"/>
      <c r="AH16" s="138"/>
    </row>
    <row r="17" spans="1:34" ht="15" customHeight="1">
      <c r="A17" s="129" t="s">
        <v>136</v>
      </c>
      <c r="B17" s="54" t="s">
        <v>5</v>
      </c>
      <c r="C17" s="58"/>
      <c r="D17" s="59"/>
      <c r="E17" s="59"/>
      <c r="F17" s="59"/>
      <c r="G17" s="59"/>
      <c r="H17" s="59"/>
      <c r="I17" s="59"/>
      <c r="J17" s="59"/>
      <c r="K17" s="59"/>
      <c r="L17" s="59"/>
      <c r="M17" s="59"/>
      <c r="N17" s="59"/>
      <c r="O17" s="59"/>
      <c r="P17" s="59"/>
      <c r="Q17" s="59"/>
      <c r="R17" s="59"/>
      <c r="S17" s="59"/>
      <c r="T17" s="59"/>
      <c r="U17" s="59"/>
      <c r="V17" s="59"/>
      <c r="W17" s="59"/>
      <c r="X17" s="59"/>
      <c r="Y17" s="59"/>
      <c r="Z17" s="100">
        <f t="shared" si="0"/>
        <v>0</v>
      </c>
      <c r="AA17" s="60">
        <f>SUMIF('调整分录-本期'!$D:$D,$A17,'调整分录-本期'!F:F)</f>
        <v>0</v>
      </c>
      <c r="AB17" s="60">
        <f>SUMIF('调整分录-本期'!$D:$D,$A17,'调整分录-本期'!G:G)</f>
        <v>0</v>
      </c>
      <c r="AC17" s="61">
        <f t="shared" ref="AC17:AC67" si="3">Z17+AA17-AB17</f>
        <v>0</v>
      </c>
      <c r="AD17" s="338"/>
      <c r="AE17" s="125"/>
      <c r="AH17" s="137"/>
    </row>
    <row r="18" spans="1:34" ht="15" customHeight="1">
      <c r="A18" s="129" t="s">
        <v>464</v>
      </c>
      <c r="B18" s="54" t="s">
        <v>449</v>
      </c>
      <c r="C18" s="58"/>
      <c r="D18" s="59"/>
      <c r="E18" s="59"/>
      <c r="F18" s="59"/>
      <c r="G18" s="59"/>
      <c r="H18" s="59"/>
      <c r="I18" s="59"/>
      <c r="J18" s="59"/>
      <c r="K18" s="59"/>
      <c r="L18" s="59"/>
      <c r="M18" s="59"/>
      <c r="N18" s="59"/>
      <c r="O18" s="59"/>
      <c r="P18" s="59"/>
      <c r="Q18" s="59"/>
      <c r="R18" s="59"/>
      <c r="S18" s="59"/>
      <c r="T18" s="59"/>
      <c r="U18" s="59"/>
      <c r="V18" s="59"/>
      <c r="W18" s="59"/>
      <c r="X18" s="59"/>
      <c r="Y18" s="59"/>
      <c r="Z18" s="100">
        <f t="shared" si="0"/>
        <v>0</v>
      </c>
      <c r="AA18" s="60">
        <f>SUMIF('调整分录-本期'!$D:$D,$A18,'调整分录-本期'!F:F)</f>
        <v>0</v>
      </c>
      <c r="AB18" s="60">
        <f>SUMIF('调整分录-本期'!$D:$D,$A18,'调整分录-本期'!G:G)</f>
        <v>0</v>
      </c>
      <c r="AC18" s="61">
        <f t="shared" si="3"/>
        <v>0</v>
      </c>
      <c r="AD18" s="338"/>
      <c r="AE18" s="125"/>
      <c r="AH18" s="137"/>
    </row>
    <row r="19" spans="1:34" ht="15" customHeight="1">
      <c r="A19" s="129" t="s">
        <v>465</v>
      </c>
      <c r="B19" s="54" t="s">
        <v>450</v>
      </c>
      <c r="C19" s="58"/>
      <c r="D19" s="59"/>
      <c r="E19" s="59"/>
      <c r="F19" s="59"/>
      <c r="G19" s="59"/>
      <c r="H19" s="59"/>
      <c r="I19" s="59"/>
      <c r="J19" s="59"/>
      <c r="K19" s="59"/>
      <c r="L19" s="59"/>
      <c r="M19" s="59"/>
      <c r="N19" s="59"/>
      <c r="O19" s="59"/>
      <c r="P19" s="59"/>
      <c r="Q19" s="59"/>
      <c r="R19" s="59"/>
      <c r="S19" s="59"/>
      <c r="T19" s="59"/>
      <c r="U19" s="59"/>
      <c r="V19" s="59"/>
      <c r="W19" s="59"/>
      <c r="X19" s="59"/>
      <c r="Y19" s="59"/>
      <c r="Z19" s="100">
        <f t="shared" si="0"/>
        <v>0</v>
      </c>
      <c r="AA19" s="60">
        <f>SUMIF('调整分录-本期'!$D:$D,$A19,'调整分录-本期'!F:F)</f>
        <v>0</v>
      </c>
      <c r="AB19" s="60">
        <f>SUMIF('调整分录-本期'!$D:$D,$A19,'调整分录-本期'!G:G)</f>
        <v>0</v>
      </c>
      <c r="AC19" s="61">
        <f t="shared" si="3"/>
        <v>0</v>
      </c>
      <c r="AD19" s="338"/>
      <c r="AE19" s="125"/>
      <c r="AH19" s="137"/>
    </row>
    <row r="20" spans="1:34" ht="15" customHeight="1">
      <c r="A20" s="129" t="s">
        <v>466</v>
      </c>
      <c r="B20" s="54" t="s">
        <v>451</v>
      </c>
      <c r="C20" s="58"/>
      <c r="D20" s="59"/>
      <c r="E20" s="59"/>
      <c r="F20" s="59"/>
      <c r="G20" s="59"/>
      <c r="H20" s="59"/>
      <c r="I20" s="59"/>
      <c r="J20" s="59"/>
      <c r="K20" s="59"/>
      <c r="L20" s="59"/>
      <c r="M20" s="59"/>
      <c r="N20" s="59"/>
      <c r="O20" s="59"/>
      <c r="P20" s="59"/>
      <c r="Q20" s="59"/>
      <c r="R20" s="59"/>
      <c r="S20" s="59"/>
      <c r="T20" s="59"/>
      <c r="U20" s="59"/>
      <c r="V20" s="59"/>
      <c r="W20" s="59"/>
      <c r="X20" s="59"/>
      <c r="Y20" s="59"/>
      <c r="Z20" s="100">
        <f t="shared" si="0"/>
        <v>0</v>
      </c>
      <c r="AA20" s="60">
        <f>SUMIF('调整分录-本期'!$D:$D,$A20,'调整分录-本期'!F:F)</f>
        <v>0</v>
      </c>
      <c r="AB20" s="60">
        <f>SUMIF('调整分录-本期'!$D:$D,$A20,'调整分录-本期'!G:G)</f>
        <v>0</v>
      </c>
      <c r="AC20" s="61">
        <f t="shared" si="3"/>
        <v>0</v>
      </c>
      <c r="AD20" s="338"/>
      <c r="AE20" s="125"/>
      <c r="AH20" s="137"/>
    </row>
    <row r="21" spans="1:34" ht="15" customHeight="1">
      <c r="A21" s="129" t="s">
        <v>137</v>
      </c>
      <c r="B21" s="54" t="s">
        <v>7</v>
      </c>
      <c r="C21" s="58"/>
      <c r="D21" s="59"/>
      <c r="E21" s="59"/>
      <c r="F21" s="59"/>
      <c r="G21" s="59"/>
      <c r="H21" s="59"/>
      <c r="I21" s="59"/>
      <c r="J21" s="59"/>
      <c r="K21" s="59"/>
      <c r="L21" s="59"/>
      <c r="M21" s="59"/>
      <c r="N21" s="59"/>
      <c r="O21" s="59"/>
      <c r="P21" s="59"/>
      <c r="Q21" s="59"/>
      <c r="R21" s="59"/>
      <c r="S21" s="59"/>
      <c r="T21" s="59"/>
      <c r="U21" s="59"/>
      <c r="V21" s="59"/>
      <c r="W21" s="59"/>
      <c r="X21" s="59"/>
      <c r="Y21" s="59"/>
      <c r="Z21" s="100">
        <f t="shared" si="0"/>
        <v>0</v>
      </c>
      <c r="AA21" s="60">
        <f>SUMIF('调整分录-本期'!$D:$D,$A21,'调整分录-本期'!F:F)</f>
        <v>0</v>
      </c>
      <c r="AB21" s="60">
        <f>SUMIF('调整分录-本期'!$D:$D,$A21,'调整分录-本期'!G:G)</f>
        <v>0</v>
      </c>
      <c r="AC21" s="61">
        <f t="shared" si="3"/>
        <v>0</v>
      </c>
      <c r="AD21" s="338"/>
      <c r="AE21" s="125"/>
      <c r="AH21" s="137"/>
    </row>
    <row r="22" spans="1:34" s="131" customFormat="1" ht="15" customHeight="1">
      <c r="A22" s="135" t="s">
        <v>877</v>
      </c>
      <c r="B22" s="112" t="s">
        <v>9</v>
      </c>
      <c r="C22" s="99"/>
      <c r="D22" s="100"/>
      <c r="E22" s="100"/>
      <c r="F22" s="100"/>
      <c r="G22" s="100"/>
      <c r="H22" s="100"/>
      <c r="I22" s="100"/>
      <c r="J22" s="100"/>
      <c r="K22" s="100"/>
      <c r="L22" s="100"/>
      <c r="M22" s="100"/>
      <c r="N22" s="100"/>
      <c r="O22" s="100"/>
      <c r="P22" s="100"/>
      <c r="Q22" s="100"/>
      <c r="R22" s="100"/>
      <c r="S22" s="100"/>
      <c r="T22" s="100"/>
      <c r="U22" s="100"/>
      <c r="V22" s="100"/>
      <c r="W22" s="100"/>
      <c r="X22" s="100"/>
      <c r="Y22" s="100"/>
      <c r="Z22" s="100">
        <f t="shared" si="0"/>
        <v>0</v>
      </c>
      <c r="AA22" s="101">
        <f>SUMIF('调整分录-本期'!$D:$D,$A22,'调整分录-本期'!F:F)</f>
        <v>0</v>
      </c>
      <c r="AB22" s="101">
        <f>SUMIF('调整分录-本期'!$D:$D,$A22,'调整分录-本期'!G:G)</f>
        <v>0</v>
      </c>
      <c r="AC22" s="102">
        <f>Z22+AB22-AA22</f>
        <v>0</v>
      </c>
      <c r="AD22" s="339"/>
      <c r="AE22" s="125"/>
      <c r="AF22" s="136"/>
      <c r="AG22" s="136"/>
      <c r="AH22" s="138"/>
    </row>
    <row r="23" spans="1:34" ht="15" customHeight="1">
      <c r="A23" s="129"/>
      <c r="B23" s="62" t="s">
        <v>11</v>
      </c>
      <c r="C23" s="66"/>
      <c r="D23" s="67">
        <f>D21-D22</f>
        <v>0</v>
      </c>
      <c r="E23" s="67"/>
      <c r="F23" s="67"/>
      <c r="G23" s="67">
        <f t="shared" ref="G23:K23" si="4">G21-G22</f>
        <v>0</v>
      </c>
      <c r="H23" s="67">
        <f t="shared" si="4"/>
        <v>0</v>
      </c>
      <c r="I23" s="67">
        <f t="shared" si="4"/>
        <v>0</v>
      </c>
      <c r="J23" s="67">
        <f t="shared" si="4"/>
        <v>0</v>
      </c>
      <c r="K23" s="67">
        <f t="shared" si="4"/>
        <v>0</v>
      </c>
      <c r="L23" s="67"/>
      <c r="M23" s="67"/>
      <c r="N23" s="67"/>
      <c r="O23" s="67"/>
      <c r="P23" s="67"/>
      <c r="Q23" s="67"/>
      <c r="R23" s="67"/>
      <c r="S23" s="67"/>
      <c r="T23" s="67"/>
      <c r="U23" s="67"/>
      <c r="V23" s="67"/>
      <c r="W23" s="67"/>
      <c r="X23" s="67"/>
      <c r="Y23" s="67"/>
      <c r="Z23" s="63">
        <f t="shared" si="0"/>
        <v>0</v>
      </c>
      <c r="AA23" s="67"/>
      <c r="AB23" s="67"/>
      <c r="AC23" s="68">
        <f>AC21-AC22</f>
        <v>0</v>
      </c>
      <c r="AD23" s="338"/>
      <c r="AE23" s="125"/>
      <c r="AH23" s="137"/>
    </row>
    <row r="24" spans="1:34" ht="15" customHeight="1">
      <c r="A24" s="129" t="s">
        <v>467</v>
      </c>
      <c r="B24" s="54" t="s">
        <v>452</v>
      </c>
      <c r="C24" s="58"/>
      <c r="D24" s="59"/>
      <c r="E24" s="59"/>
      <c r="F24" s="59"/>
      <c r="G24" s="59"/>
      <c r="H24" s="59"/>
      <c r="I24" s="59"/>
      <c r="J24" s="59"/>
      <c r="K24" s="59"/>
      <c r="L24" s="59"/>
      <c r="M24" s="59"/>
      <c r="N24" s="59"/>
      <c r="O24" s="59"/>
      <c r="P24" s="59"/>
      <c r="Q24" s="59"/>
      <c r="R24" s="59"/>
      <c r="S24" s="59"/>
      <c r="T24" s="59"/>
      <c r="U24" s="59"/>
      <c r="V24" s="59"/>
      <c r="W24" s="59"/>
      <c r="X24" s="59"/>
      <c r="Y24" s="59"/>
      <c r="Z24" s="59">
        <f t="shared" si="0"/>
        <v>0</v>
      </c>
      <c r="AA24" s="60">
        <f>SUMIF('调整分录-本期'!$D:$D,$A24,'调整分录-本期'!F:F)</f>
        <v>0</v>
      </c>
      <c r="AB24" s="60">
        <f>SUMIF('调整分录-本期'!$D:$D,$A24,'调整分录-本期'!G:G)</f>
        <v>0</v>
      </c>
      <c r="AC24" s="61">
        <f t="shared" si="3"/>
        <v>0</v>
      </c>
      <c r="AD24" s="338"/>
      <c r="AE24" s="125"/>
      <c r="AH24" s="137"/>
    </row>
    <row r="25" spans="1:34" ht="15" customHeight="1">
      <c r="A25" s="129" t="s">
        <v>138</v>
      </c>
      <c r="B25" s="54" t="s">
        <v>12</v>
      </c>
      <c r="C25" s="58"/>
      <c r="D25" s="59"/>
      <c r="E25" s="59"/>
      <c r="F25" s="59"/>
      <c r="G25" s="59"/>
      <c r="H25" s="59"/>
      <c r="I25" s="59"/>
      <c r="J25" s="59"/>
      <c r="K25" s="59"/>
      <c r="L25" s="59"/>
      <c r="M25" s="59"/>
      <c r="N25" s="59"/>
      <c r="O25" s="59"/>
      <c r="P25" s="59"/>
      <c r="Q25" s="59"/>
      <c r="R25" s="59"/>
      <c r="S25" s="59"/>
      <c r="T25" s="59"/>
      <c r="U25" s="59"/>
      <c r="V25" s="59"/>
      <c r="W25" s="59"/>
      <c r="X25" s="59"/>
      <c r="Y25" s="59"/>
      <c r="Z25" s="59">
        <f t="shared" si="0"/>
        <v>0</v>
      </c>
      <c r="AA25" s="60">
        <f>SUMIF('调整分录-本期'!$D:$D,$A25,'调整分录-本期'!F:F)</f>
        <v>0</v>
      </c>
      <c r="AB25" s="60">
        <f>SUMIF('调整分录-本期'!$D:$D,$A25,'调整分录-本期'!G:G)</f>
        <v>0</v>
      </c>
      <c r="AC25" s="61">
        <f t="shared" si="3"/>
        <v>0</v>
      </c>
      <c r="AD25" s="338"/>
      <c r="AE25" s="125"/>
      <c r="AH25" s="137"/>
    </row>
    <row r="26" spans="1:34" ht="15" customHeight="1">
      <c r="A26" s="129" t="s">
        <v>875</v>
      </c>
      <c r="B26" s="54" t="s">
        <v>13</v>
      </c>
      <c r="C26" s="58"/>
      <c r="D26" s="59"/>
      <c r="E26" s="59"/>
      <c r="F26" s="59"/>
      <c r="G26" s="59"/>
      <c r="H26" s="59"/>
      <c r="I26" s="59"/>
      <c r="J26" s="59"/>
      <c r="K26" s="59"/>
      <c r="L26" s="59"/>
      <c r="M26" s="59"/>
      <c r="N26" s="59"/>
      <c r="O26" s="59"/>
      <c r="P26" s="59"/>
      <c r="Q26" s="59"/>
      <c r="R26" s="59"/>
      <c r="S26" s="59"/>
      <c r="T26" s="59"/>
      <c r="U26" s="59"/>
      <c r="V26" s="59"/>
      <c r="W26" s="59"/>
      <c r="X26" s="59"/>
      <c r="Y26" s="59"/>
      <c r="Z26" s="59">
        <f t="shared" si="0"/>
        <v>0</v>
      </c>
      <c r="AA26" s="60">
        <f>SUMIF('调整分录-本期'!$D:$D,$A26,'调整分录-本期'!F:F)</f>
        <v>0</v>
      </c>
      <c r="AB26" s="60">
        <f>SUMIF('调整分录-本期'!$D:$D,$A26,'调整分录-本期'!G:G)</f>
        <v>0</v>
      </c>
      <c r="AC26" s="61">
        <f>Z26+AB26-AA26</f>
        <v>0</v>
      </c>
      <c r="AD26" s="338"/>
      <c r="AE26" s="125"/>
      <c r="AH26" s="137"/>
    </row>
    <row r="27" spans="1:34" ht="15" customHeight="1">
      <c r="A27" s="129"/>
      <c r="B27" s="62" t="s">
        <v>14</v>
      </c>
      <c r="C27" s="66"/>
      <c r="D27" s="67">
        <f>D25-D26</f>
        <v>0</v>
      </c>
      <c r="E27" s="67"/>
      <c r="F27" s="67"/>
      <c r="G27" s="67">
        <f t="shared" ref="G27:K27" si="5">G25-G26</f>
        <v>0</v>
      </c>
      <c r="H27" s="67">
        <f t="shared" si="5"/>
        <v>0</v>
      </c>
      <c r="I27" s="67">
        <f t="shared" si="5"/>
        <v>0</v>
      </c>
      <c r="J27" s="67">
        <f t="shared" si="5"/>
        <v>0</v>
      </c>
      <c r="K27" s="67">
        <f t="shared" si="5"/>
        <v>0</v>
      </c>
      <c r="L27" s="67"/>
      <c r="M27" s="67"/>
      <c r="N27" s="67"/>
      <c r="O27" s="67"/>
      <c r="P27" s="67"/>
      <c r="Q27" s="67"/>
      <c r="R27" s="67"/>
      <c r="S27" s="67"/>
      <c r="T27" s="67"/>
      <c r="U27" s="67"/>
      <c r="V27" s="67"/>
      <c r="W27" s="67"/>
      <c r="X27" s="67"/>
      <c r="Y27" s="67"/>
      <c r="Z27" s="63">
        <f t="shared" si="0"/>
        <v>0</v>
      </c>
      <c r="AA27" s="67"/>
      <c r="AB27" s="67"/>
      <c r="AC27" s="68">
        <f>AC25-AC26</f>
        <v>0</v>
      </c>
      <c r="AD27" s="338"/>
      <c r="AE27" s="125"/>
      <c r="AH27" s="137"/>
    </row>
    <row r="28" spans="1:34" s="131" customFormat="1" ht="15" customHeight="1">
      <c r="A28" s="135" t="s">
        <v>829</v>
      </c>
      <c r="B28" s="54" t="s">
        <v>808</v>
      </c>
      <c r="C28" s="99"/>
      <c r="D28" s="452"/>
      <c r="E28" s="452"/>
      <c r="F28" s="452"/>
      <c r="G28" s="452"/>
      <c r="H28" s="452"/>
      <c r="I28" s="452"/>
      <c r="J28" s="452"/>
      <c r="K28" s="452"/>
      <c r="L28" s="452"/>
      <c r="M28" s="452"/>
      <c r="N28" s="452"/>
      <c r="O28" s="452"/>
      <c r="P28" s="452"/>
      <c r="Q28" s="452"/>
      <c r="R28" s="452"/>
      <c r="S28" s="452"/>
      <c r="T28" s="452"/>
      <c r="U28" s="452"/>
      <c r="V28" s="452"/>
      <c r="W28" s="452"/>
      <c r="X28" s="452"/>
      <c r="Y28" s="452"/>
      <c r="Z28" s="59">
        <f t="shared" si="0"/>
        <v>0</v>
      </c>
      <c r="AA28" s="60">
        <f>SUMIF('调整分录-本期'!$D:$D,$A28,'调整分录-本期'!F:F)</f>
        <v>0</v>
      </c>
      <c r="AB28" s="60">
        <f>SUMIF('调整分录-本期'!$D:$D,$A28,'调整分录-本期'!G:G)</f>
        <v>0</v>
      </c>
      <c r="AC28" s="61">
        <f t="shared" si="3"/>
        <v>0</v>
      </c>
      <c r="AD28" s="339"/>
      <c r="AE28" s="132"/>
      <c r="AF28" s="136"/>
      <c r="AG28" s="136"/>
      <c r="AH28" s="138"/>
    </row>
    <row r="29" spans="1:34" ht="15" customHeight="1">
      <c r="A29" s="129" t="s">
        <v>468</v>
      </c>
      <c r="B29" s="54" t="s">
        <v>453</v>
      </c>
      <c r="C29" s="58"/>
      <c r="D29" s="59"/>
      <c r="E29" s="59"/>
      <c r="F29" s="59"/>
      <c r="G29" s="59"/>
      <c r="H29" s="59"/>
      <c r="I29" s="59"/>
      <c r="J29" s="59"/>
      <c r="K29" s="59"/>
      <c r="L29" s="59"/>
      <c r="M29" s="59"/>
      <c r="N29" s="59"/>
      <c r="O29" s="59"/>
      <c r="P29" s="59"/>
      <c r="Q29" s="59"/>
      <c r="R29" s="59"/>
      <c r="S29" s="59"/>
      <c r="T29" s="59"/>
      <c r="U29" s="59"/>
      <c r="V29" s="59"/>
      <c r="W29" s="59"/>
      <c r="X29" s="59"/>
      <c r="Y29" s="59"/>
      <c r="Z29" s="59">
        <f t="shared" si="0"/>
        <v>0</v>
      </c>
      <c r="AA29" s="60">
        <f>SUMIF('调整分录-本期'!$D:$D,$A29,'调整分录-本期'!F:F)</f>
        <v>0</v>
      </c>
      <c r="AB29" s="60">
        <f>SUMIF('调整分录-本期'!$D:$D,$A29,'调整分录-本期'!G:G)</f>
        <v>0</v>
      </c>
      <c r="AC29" s="61">
        <f t="shared" si="3"/>
        <v>0</v>
      </c>
      <c r="AD29" s="338"/>
      <c r="AE29" s="125"/>
      <c r="AH29" s="137"/>
    </row>
    <row r="30" spans="1:34" ht="15" customHeight="1">
      <c r="A30" s="129" t="s">
        <v>139</v>
      </c>
      <c r="B30" s="54" t="s">
        <v>16</v>
      </c>
      <c r="C30" s="58"/>
      <c r="D30" s="59"/>
      <c r="E30" s="59"/>
      <c r="F30" s="59"/>
      <c r="G30" s="59"/>
      <c r="H30" s="59"/>
      <c r="I30" s="59"/>
      <c r="J30" s="59"/>
      <c r="K30" s="59"/>
      <c r="L30" s="59"/>
      <c r="M30" s="59"/>
      <c r="N30" s="59"/>
      <c r="O30" s="59"/>
      <c r="P30" s="59"/>
      <c r="Q30" s="59"/>
      <c r="R30" s="59"/>
      <c r="S30" s="59"/>
      <c r="T30" s="59"/>
      <c r="U30" s="59"/>
      <c r="V30" s="59"/>
      <c r="W30" s="59"/>
      <c r="X30" s="59"/>
      <c r="Y30" s="59"/>
      <c r="Z30" s="59">
        <f t="shared" si="0"/>
        <v>0</v>
      </c>
      <c r="AA30" s="60">
        <f>SUMIF('调整分录-本期'!$D:$D,$A30,'调整分录-本期'!F:F)</f>
        <v>0</v>
      </c>
      <c r="AB30" s="60">
        <f>SUMIF('调整分录-本期'!$D:$D,$A30,'调整分录-本期'!G:G)</f>
        <v>0</v>
      </c>
      <c r="AC30" s="61">
        <f t="shared" si="3"/>
        <v>0</v>
      </c>
      <c r="AD30" s="338"/>
      <c r="AE30" s="125"/>
      <c r="AH30" s="137"/>
    </row>
    <row r="31" spans="1:34" ht="15" customHeight="1">
      <c r="A31" s="129" t="s">
        <v>140</v>
      </c>
      <c r="B31" s="54" t="s">
        <v>18</v>
      </c>
      <c r="C31" s="58"/>
      <c r="D31" s="59"/>
      <c r="E31" s="59"/>
      <c r="F31" s="59"/>
      <c r="G31" s="59"/>
      <c r="H31" s="59"/>
      <c r="I31" s="59"/>
      <c r="J31" s="59"/>
      <c r="K31" s="59"/>
      <c r="L31" s="59"/>
      <c r="M31" s="59"/>
      <c r="N31" s="59"/>
      <c r="O31" s="59"/>
      <c r="P31" s="59"/>
      <c r="Q31" s="59"/>
      <c r="R31" s="59"/>
      <c r="S31" s="59"/>
      <c r="T31" s="59"/>
      <c r="U31" s="59"/>
      <c r="V31" s="59"/>
      <c r="W31" s="59"/>
      <c r="X31" s="59"/>
      <c r="Y31" s="59"/>
      <c r="Z31" s="59">
        <f t="shared" si="0"/>
        <v>0</v>
      </c>
      <c r="AA31" s="60">
        <f>SUMIF('调整分录-本期'!$D:$D,$A31,'调整分录-本期'!F:F)</f>
        <v>0</v>
      </c>
      <c r="AB31" s="60">
        <f>SUMIF('调整分录-本期'!$D:$D,$A31,'调整分录-本期'!G:G)</f>
        <v>0</v>
      </c>
      <c r="AC31" s="61">
        <f t="shared" si="3"/>
        <v>0</v>
      </c>
      <c r="AD31" s="338"/>
      <c r="AE31" s="125"/>
      <c r="AH31" s="137"/>
    </row>
    <row r="32" spans="1:34" ht="15" customHeight="1">
      <c r="A32" s="129"/>
      <c r="B32" s="62" t="s">
        <v>19</v>
      </c>
      <c r="C32" s="66"/>
      <c r="D32" s="67">
        <f>SUM(D7:D31)-SUM(D13:D14)-SUM(D21:D22)-SUM(D25:D26)</f>
        <v>0</v>
      </c>
      <c r="E32" s="67"/>
      <c r="F32" s="67"/>
      <c r="G32" s="67">
        <f>SUM(G7:G31)-SUM(G13:G14)-SUM(G21:G22)-SUM(G25:G26)</f>
        <v>0</v>
      </c>
      <c r="H32" s="67">
        <f>SUM(H7:H31)-SUM(H13:H14)-SUM(H21:H22)-SUM(H25:H26)</f>
        <v>0</v>
      </c>
      <c r="I32" s="67">
        <f>SUM(I7:I31)-SUM(I13:I14)-SUM(I21:I22)-SUM(I25:I26)</f>
        <v>0</v>
      </c>
      <c r="J32" s="67">
        <f>SUM(J7:J31)-SUM(J13:J14)-SUM(J21:J22)-SUM(J25:J26)</f>
        <v>0</v>
      </c>
      <c r="K32" s="67">
        <f>SUM(K7:K31)-SUM(K13:K14)-SUM(K21:K22)-SUM(K25:K26)</f>
        <v>0</v>
      </c>
      <c r="L32" s="67"/>
      <c r="M32" s="67"/>
      <c r="N32" s="67"/>
      <c r="O32" s="67"/>
      <c r="P32" s="67"/>
      <c r="Q32" s="67"/>
      <c r="R32" s="67"/>
      <c r="S32" s="67"/>
      <c r="T32" s="67"/>
      <c r="U32" s="67"/>
      <c r="V32" s="67"/>
      <c r="W32" s="67"/>
      <c r="X32" s="67"/>
      <c r="Y32" s="67"/>
      <c r="Z32" s="63">
        <f t="shared" si="0"/>
        <v>0</v>
      </c>
      <c r="AA32" s="67">
        <f>SUM(AA7:AA31)</f>
        <v>0</v>
      </c>
      <c r="AB32" s="67">
        <f>SUM(AB7:AB31)</f>
        <v>0</v>
      </c>
      <c r="AC32" s="68">
        <f>SUM(AC7:AC31)-SUM(AC13:AC14)-SUM(AC21:AC22)-SUM(AC25:AC26)</f>
        <v>0</v>
      </c>
      <c r="AD32" s="338"/>
      <c r="AE32" s="125"/>
      <c r="AH32" s="137"/>
    </row>
    <row r="33" spans="1:34" ht="15" customHeight="1">
      <c r="A33" s="129"/>
      <c r="B33" s="54" t="s">
        <v>21</v>
      </c>
      <c r="C33" s="58"/>
      <c r="D33" s="59"/>
      <c r="E33" s="59"/>
      <c r="F33" s="59"/>
      <c r="G33" s="59"/>
      <c r="H33" s="59"/>
      <c r="I33" s="59"/>
      <c r="J33" s="59"/>
      <c r="K33" s="59"/>
      <c r="L33" s="59"/>
      <c r="M33" s="59"/>
      <c r="N33" s="59"/>
      <c r="O33" s="59"/>
      <c r="P33" s="59"/>
      <c r="Q33" s="59"/>
      <c r="R33" s="59"/>
      <c r="S33" s="59"/>
      <c r="T33" s="59"/>
      <c r="U33" s="59"/>
      <c r="V33" s="59"/>
      <c r="W33" s="59"/>
      <c r="X33" s="59"/>
      <c r="Y33" s="59"/>
      <c r="Z33" s="59">
        <f t="shared" si="0"/>
        <v>0</v>
      </c>
      <c r="AA33" s="60">
        <f>SUMIF('调整分录-本期'!$D:$D,$A33,'调整分录-本期'!F:F)</f>
        <v>0</v>
      </c>
      <c r="AB33" s="60">
        <f>SUMIF('调整分录-本期'!$D:$D,$A33,'调整分录-本期'!G:G)</f>
        <v>0</v>
      </c>
      <c r="AC33" s="61">
        <f t="shared" si="3"/>
        <v>0</v>
      </c>
      <c r="AD33" s="338"/>
      <c r="AE33" s="125"/>
      <c r="AH33" s="137"/>
    </row>
    <row r="34" spans="1:34" ht="15" customHeight="1">
      <c r="A34" s="129" t="s">
        <v>487</v>
      </c>
      <c r="B34" s="54" t="s">
        <v>490</v>
      </c>
      <c r="C34" s="58"/>
      <c r="D34" s="59"/>
      <c r="E34" s="59"/>
      <c r="F34" s="59"/>
      <c r="G34" s="59"/>
      <c r="H34" s="59"/>
      <c r="I34" s="59"/>
      <c r="J34" s="59"/>
      <c r="K34" s="59"/>
      <c r="L34" s="59"/>
      <c r="M34" s="59"/>
      <c r="N34" s="59"/>
      <c r="O34" s="59"/>
      <c r="P34" s="59"/>
      <c r="Q34" s="59"/>
      <c r="R34" s="59"/>
      <c r="S34" s="59"/>
      <c r="T34" s="59"/>
      <c r="U34" s="59"/>
      <c r="V34" s="59"/>
      <c r="W34" s="59"/>
      <c r="X34" s="59"/>
      <c r="Y34" s="59"/>
      <c r="Z34" s="59">
        <f t="shared" si="0"/>
        <v>0</v>
      </c>
      <c r="AA34" s="60">
        <f>SUMIF('调整分录-本期'!$D:$D,$A34,'调整分录-本期'!F:F)</f>
        <v>0</v>
      </c>
      <c r="AB34" s="60">
        <f>SUMIF('调整分录-本期'!$D:$D,$A34,'调整分录-本期'!G:G)</f>
        <v>0</v>
      </c>
      <c r="AC34" s="61">
        <f t="shared" si="3"/>
        <v>0</v>
      </c>
      <c r="AD34" s="338"/>
      <c r="AE34" s="125"/>
      <c r="AH34" s="137"/>
    </row>
    <row r="35" spans="1:34" ht="15" customHeight="1">
      <c r="A35" s="129" t="s">
        <v>830</v>
      </c>
      <c r="B35" s="54" t="s">
        <v>809</v>
      </c>
      <c r="C35" s="58"/>
      <c r="D35" s="59"/>
      <c r="E35" s="59"/>
      <c r="F35" s="59"/>
      <c r="G35" s="59"/>
      <c r="H35" s="59"/>
      <c r="I35" s="59"/>
      <c r="J35" s="59"/>
      <c r="K35" s="59"/>
      <c r="L35" s="59"/>
      <c r="M35" s="59"/>
      <c r="N35" s="59"/>
      <c r="O35" s="59"/>
      <c r="P35" s="59"/>
      <c r="Q35" s="59"/>
      <c r="R35" s="59"/>
      <c r="S35" s="59"/>
      <c r="T35" s="59"/>
      <c r="U35" s="59"/>
      <c r="V35" s="59"/>
      <c r="W35" s="59"/>
      <c r="X35" s="59"/>
      <c r="Y35" s="59"/>
      <c r="Z35" s="59">
        <f t="shared" si="0"/>
        <v>0</v>
      </c>
      <c r="AA35" s="60">
        <f>SUMIF('调整分录-本期'!$D:$D,$A35,'调整分录-本期'!F:F)</f>
        <v>0</v>
      </c>
      <c r="AB35" s="60">
        <f>SUMIF('调整分录-本期'!$D:$D,$A35,'调整分录-本期'!G:G)</f>
        <v>0</v>
      </c>
      <c r="AC35" s="61">
        <f t="shared" si="3"/>
        <v>0</v>
      </c>
      <c r="AD35" s="338"/>
      <c r="AE35" s="125"/>
      <c r="AH35" s="137"/>
    </row>
    <row r="36" spans="1:34" ht="15" customHeight="1">
      <c r="A36" s="129" t="s">
        <v>831</v>
      </c>
      <c r="B36" s="54" t="s">
        <v>810</v>
      </c>
      <c r="C36" s="58"/>
      <c r="D36" s="59"/>
      <c r="E36" s="59"/>
      <c r="F36" s="59"/>
      <c r="G36" s="59"/>
      <c r="H36" s="59"/>
      <c r="I36" s="59"/>
      <c r="J36" s="59"/>
      <c r="K36" s="59"/>
      <c r="L36" s="59"/>
      <c r="M36" s="59"/>
      <c r="N36" s="59"/>
      <c r="O36" s="59"/>
      <c r="P36" s="59"/>
      <c r="Q36" s="59"/>
      <c r="R36" s="59"/>
      <c r="S36" s="59"/>
      <c r="T36" s="59"/>
      <c r="U36" s="59"/>
      <c r="V36" s="59"/>
      <c r="W36" s="59"/>
      <c r="X36" s="59"/>
      <c r="Y36" s="59"/>
      <c r="Z36" s="59">
        <f t="shared" si="0"/>
        <v>0</v>
      </c>
      <c r="AA36" s="60">
        <f>SUMIF('调整分录-本期'!$D:$D,$A36,'调整分录-本期'!F:F)</f>
        <v>0</v>
      </c>
      <c r="AB36" s="60">
        <f>SUMIF('调整分录-本期'!$D:$D,$A36,'调整分录-本期'!G:G)</f>
        <v>0</v>
      </c>
      <c r="AC36" s="61">
        <f t="shared" si="3"/>
        <v>0</v>
      </c>
      <c r="AD36" s="338"/>
      <c r="AE36" s="125"/>
      <c r="AH36" s="137"/>
    </row>
    <row r="37" spans="1:34" ht="15" customHeight="1">
      <c r="A37" s="129" t="s">
        <v>141</v>
      </c>
      <c r="B37" s="54" t="s">
        <v>26</v>
      </c>
      <c r="C37" s="58"/>
      <c r="D37" s="59"/>
      <c r="E37" s="59"/>
      <c r="F37" s="59"/>
      <c r="G37" s="59"/>
      <c r="H37" s="59"/>
      <c r="I37" s="59"/>
      <c r="J37" s="59"/>
      <c r="K37" s="59"/>
      <c r="L37" s="59"/>
      <c r="M37" s="59"/>
      <c r="N37" s="59"/>
      <c r="O37" s="59"/>
      <c r="P37" s="59"/>
      <c r="Q37" s="59"/>
      <c r="R37" s="59"/>
      <c r="S37" s="59"/>
      <c r="T37" s="59"/>
      <c r="U37" s="59"/>
      <c r="V37" s="59"/>
      <c r="W37" s="59"/>
      <c r="X37" s="59"/>
      <c r="Y37" s="59"/>
      <c r="Z37" s="59">
        <f t="shared" si="0"/>
        <v>0</v>
      </c>
      <c r="AA37" s="60">
        <f>SUMIF('调整分录-本期'!$D:$D,$A37,'调整分录-本期'!F:F)</f>
        <v>0</v>
      </c>
      <c r="AB37" s="60">
        <f>SUMIF('调整分录-本期'!$D:$D,$A37,'调整分录-本期'!G:G)</f>
        <v>0</v>
      </c>
      <c r="AC37" s="61">
        <f t="shared" si="3"/>
        <v>0</v>
      </c>
      <c r="AD37" s="338"/>
      <c r="AE37" s="125"/>
      <c r="AH37" s="137"/>
    </row>
    <row r="38" spans="1:34" ht="15" customHeight="1">
      <c r="A38" s="129" t="s">
        <v>142</v>
      </c>
      <c r="B38" s="54" t="s">
        <v>28</v>
      </c>
      <c r="C38" s="58"/>
      <c r="D38" s="59"/>
      <c r="E38" s="59"/>
      <c r="F38" s="59"/>
      <c r="G38" s="59"/>
      <c r="H38" s="59"/>
      <c r="I38" s="59"/>
      <c r="J38" s="59"/>
      <c r="K38" s="59"/>
      <c r="L38" s="59"/>
      <c r="M38" s="59"/>
      <c r="N38" s="59"/>
      <c r="O38" s="59"/>
      <c r="P38" s="59"/>
      <c r="Q38" s="59"/>
      <c r="R38" s="59"/>
      <c r="S38" s="59"/>
      <c r="T38" s="59"/>
      <c r="U38" s="59"/>
      <c r="V38" s="59"/>
      <c r="W38" s="59"/>
      <c r="X38" s="59"/>
      <c r="Y38" s="59"/>
      <c r="Z38" s="59">
        <f t="shared" si="0"/>
        <v>0</v>
      </c>
      <c r="AA38" s="60">
        <f>SUMIF('调整分录-本期'!$D:$D,$A38,'调整分录-本期'!F:F)</f>
        <v>0</v>
      </c>
      <c r="AB38" s="60">
        <f>SUMIF('调整分录-本期'!$D:$D,$A38,'调整分录-本期'!G:G)</f>
        <v>0</v>
      </c>
      <c r="AC38" s="61">
        <f t="shared" si="3"/>
        <v>0</v>
      </c>
      <c r="AD38" s="338"/>
      <c r="AE38" s="125"/>
      <c r="AH38" s="137"/>
    </row>
    <row r="39" spans="1:34" ht="15" customHeight="1">
      <c r="A39" s="129" t="s">
        <v>873</v>
      </c>
      <c r="B39" s="54" t="s">
        <v>30</v>
      </c>
      <c r="C39" s="58"/>
      <c r="D39" s="59"/>
      <c r="E39" s="59"/>
      <c r="F39" s="59"/>
      <c r="G39" s="59"/>
      <c r="H39" s="59"/>
      <c r="I39" s="59"/>
      <c r="J39" s="59"/>
      <c r="K39" s="59"/>
      <c r="L39" s="59"/>
      <c r="M39" s="59"/>
      <c r="N39" s="59"/>
      <c r="O39" s="59"/>
      <c r="P39" s="59"/>
      <c r="Q39" s="59"/>
      <c r="R39" s="59"/>
      <c r="S39" s="59"/>
      <c r="T39" s="59"/>
      <c r="U39" s="59"/>
      <c r="V39" s="59"/>
      <c r="W39" s="59"/>
      <c r="X39" s="59"/>
      <c r="Y39" s="59"/>
      <c r="Z39" s="59">
        <f t="shared" si="0"/>
        <v>0</v>
      </c>
      <c r="AA39" s="60">
        <f>SUMIF('调整分录-本期'!$D:$D,$A39,'调整分录-本期'!F:F)</f>
        <v>0</v>
      </c>
      <c r="AB39" s="60">
        <f>SUMIF('调整分录-本期'!$D:$D,$A39,'调整分录-本期'!G:G)</f>
        <v>0</v>
      </c>
      <c r="AC39" s="61">
        <f>Z39+AB39-AA39</f>
        <v>0</v>
      </c>
      <c r="AD39" s="338"/>
      <c r="AE39" s="125"/>
      <c r="AH39" s="137"/>
    </row>
    <row r="40" spans="1:34" ht="15" customHeight="1">
      <c r="A40" s="129"/>
      <c r="B40" s="62" t="s">
        <v>31</v>
      </c>
      <c r="C40" s="66"/>
      <c r="D40" s="67">
        <f>D38-D39</f>
        <v>0</v>
      </c>
      <c r="E40" s="67"/>
      <c r="F40" s="67"/>
      <c r="G40" s="67">
        <f t="shared" ref="G40:K40" si="6">G38-G39</f>
        <v>0</v>
      </c>
      <c r="H40" s="67">
        <f t="shared" si="6"/>
        <v>0</v>
      </c>
      <c r="I40" s="67">
        <f t="shared" si="6"/>
        <v>0</v>
      </c>
      <c r="J40" s="67">
        <f t="shared" si="6"/>
        <v>0</v>
      </c>
      <c r="K40" s="67">
        <f t="shared" si="6"/>
        <v>0</v>
      </c>
      <c r="L40" s="67"/>
      <c r="M40" s="67"/>
      <c r="N40" s="67"/>
      <c r="O40" s="67"/>
      <c r="P40" s="67"/>
      <c r="Q40" s="67"/>
      <c r="R40" s="67"/>
      <c r="S40" s="67"/>
      <c r="T40" s="67"/>
      <c r="U40" s="67"/>
      <c r="V40" s="67"/>
      <c r="W40" s="67"/>
      <c r="X40" s="67"/>
      <c r="Y40" s="67"/>
      <c r="Z40" s="63">
        <f t="shared" si="0"/>
        <v>0</v>
      </c>
      <c r="AA40" s="67"/>
      <c r="AB40" s="67"/>
      <c r="AC40" s="68">
        <f>AC38-AC39</f>
        <v>0</v>
      </c>
      <c r="AD40" s="338"/>
      <c r="AE40" s="125"/>
      <c r="AH40" s="137"/>
    </row>
    <row r="41" spans="1:34" s="131" customFormat="1" ht="15" customHeight="1">
      <c r="A41" s="135" t="s">
        <v>832</v>
      </c>
      <c r="B41" s="112" t="s">
        <v>811</v>
      </c>
      <c r="C41" s="99"/>
      <c r="D41" s="452"/>
      <c r="E41" s="452"/>
      <c r="F41" s="452"/>
      <c r="G41" s="452"/>
      <c r="H41" s="452"/>
      <c r="I41" s="452"/>
      <c r="J41" s="452"/>
      <c r="K41" s="452"/>
      <c r="L41" s="452"/>
      <c r="M41" s="452"/>
      <c r="N41" s="452"/>
      <c r="O41" s="452"/>
      <c r="P41" s="452"/>
      <c r="Q41" s="452"/>
      <c r="R41" s="452"/>
      <c r="S41" s="452"/>
      <c r="T41" s="452"/>
      <c r="U41" s="452"/>
      <c r="V41" s="452"/>
      <c r="W41" s="452"/>
      <c r="X41" s="452"/>
      <c r="Y41" s="452"/>
      <c r="Z41" s="59">
        <f t="shared" si="0"/>
        <v>0</v>
      </c>
      <c r="AA41" s="60">
        <f>SUMIF('调整分录-本期'!$D:$D,$A41,'调整分录-本期'!F:F)</f>
        <v>0</v>
      </c>
      <c r="AB41" s="60">
        <f>SUMIF('调整分录-本期'!$D:$D,$A41,'调整分录-本期'!G:G)</f>
        <v>0</v>
      </c>
      <c r="AC41" s="61">
        <f t="shared" si="3"/>
        <v>0</v>
      </c>
      <c r="AD41" s="339"/>
      <c r="AE41" s="132"/>
      <c r="AF41" s="136"/>
      <c r="AG41" s="136"/>
      <c r="AH41" s="138"/>
    </row>
    <row r="42" spans="1:34" s="131" customFormat="1" ht="15" customHeight="1">
      <c r="A42" s="135" t="s">
        <v>833</v>
      </c>
      <c r="B42" s="112" t="s">
        <v>812</v>
      </c>
      <c r="C42" s="99"/>
      <c r="D42" s="452"/>
      <c r="E42" s="452"/>
      <c r="F42" s="452"/>
      <c r="G42" s="452"/>
      <c r="H42" s="452"/>
      <c r="I42" s="452"/>
      <c r="J42" s="452"/>
      <c r="K42" s="452"/>
      <c r="L42" s="452"/>
      <c r="M42" s="452"/>
      <c r="N42" s="452"/>
      <c r="O42" s="452"/>
      <c r="P42" s="452"/>
      <c r="Q42" s="452"/>
      <c r="R42" s="452"/>
      <c r="S42" s="452"/>
      <c r="T42" s="452"/>
      <c r="U42" s="452"/>
      <c r="V42" s="452"/>
      <c r="W42" s="452"/>
      <c r="X42" s="452"/>
      <c r="Y42" s="452"/>
      <c r="Z42" s="59">
        <f t="shared" si="0"/>
        <v>0</v>
      </c>
      <c r="AA42" s="60">
        <f>SUMIF('调整分录-本期'!$D:$D,$A42,'调整分录-本期'!F:F)</f>
        <v>0</v>
      </c>
      <c r="AB42" s="60">
        <f>SUMIF('调整分录-本期'!$D:$D,$A42,'调整分录-本期'!G:G)</f>
        <v>0</v>
      </c>
      <c r="AC42" s="61">
        <f t="shared" si="3"/>
        <v>0</v>
      </c>
      <c r="AD42" s="339"/>
      <c r="AE42" s="132"/>
      <c r="AF42" s="136"/>
      <c r="AG42" s="136"/>
      <c r="AH42" s="138"/>
    </row>
    <row r="43" spans="1:34" ht="15" customHeight="1">
      <c r="A43" s="129" t="s">
        <v>143</v>
      </c>
      <c r="B43" s="54" t="s">
        <v>35</v>
      </c>
      <c r="C43" s="58"/>
      <c r="D43" s="59"/>
      <c r="E43" s="59"/>
      <c r="F43" s="59"/>
      <c r="G43" s="59"/>
      <c r="H43" s="59"/>
      <c r="I43" s="59"/>
      <c r="J43" s="59"/>
      <c r="K43" s="59"/>
      <c r="L43" s="59"/>
      <c r="M43" s="59"/>
      <c r="N43" s="59"/>
      <c r="O43" s="59"/>
      <c r="P43" s="59"/>
      <c r="Q43" s="59"/>
      <c r="R43" s="59"/>
      <c r="S43" s="59"/>
      <c r="T43" s="59"/>
      <c r="U43" s="59"/>
      <c r="V43" s="59"/>
      <c r="W43" s="59"/>
      <c r="X43" s="59"/>
      <c r="Y43" s="59"/>
      <c r="Z43" s="59">
        <f t="shared" ref="Z43:Z74" si="7">SUM(D43:Y43)</f>
        <v>0</v>
      </c>
      <c r="AA43" s="60">
        <f>SUMIF('调整分录-本期'!$D:$D,$A43,'调整分录-本期'!F:F)</f>
        <v>0</v>
      </c>
      <c r="AB43" s="60">
        <f>SUMIF('调整分录-本期'!$D:$D,$A43,'调整分录-本期'!G:G)</f>
        <v>0</v>
      </c>
      <c r="AC43" s="61">
        <f t="shared" si="3"/>
        <v>0</v>
      </c>
      <c r="AD43" s="338"/>
      <c r="AE43" s="125"/>
      <c r="AH43" s="137"/>
    </row>
    <row r="44" spans="1:34" ht="15" customHeight="1">
      <c r="A44" s="129" t="s">
        <v>871</v>
      </c>
      <c r="B44" s="54" t="s">
        <v>36</v>
      </c>
      <c r="C44" s="58"/>
      <c r="D44" s="59"/>
      <c r="E44" s="59"/>
      <c r="F44" s="59"/>
      <c r="G44" s="59"/>
      <c r="H44" s="59"/>
      <c r="I44" s="59"/>
      <c r="J44" s="59"/>
      <c r="K44" s="59"/>
      <c r="L44" s="59"/>
      <c r="M44" s="59"/>
      <c r="N44" s="59"/>
      <c r="O44" s="59"/>
      <c r="P44" s="59"/>
      <c r="Q44" s="59"/>
      <c r="R44" s="59"/>
      <c r="S44" s="59"/>
      <c r="T44" s="59"/>
      <c r="U44" s="59"/>
      <c r="V44" s="59"/>
      <c r="W44" s="59"/>
      <c r="X44" s="59"/>
      <c r="Y44" s="59"/>
      <c r="Z44" s="59">
        <f t="shared" si="7"/>
        <v>0</v>
      </c>
      <c r="AA44" s="60">
        <f>SUMIF('调整分录-本期'!$D:$D,$A44,'调整分录-本期'!F:F)</f>
        <v>0</v>
      </c>
      <c r="AB44" s="60">
        <f>SUMIF('调整分录-本期'!$D:$D,$A44,'调整分录-本期'!G:G)</f>
        <v>0</v>
      </c>
      <c r="AC44" s="61">
        <f t="shared" ref="AC44:AC45" si="8">Z44+AB44-AA44</f>
        <v>0</v>
      </c>
      <c r="AD44" s="338"/>
      <c r="AE44" s="125"/>
      <c r="AH44" s="137"/>
    </row>
    <row r="45" spans="1:34" ht="15" customHeight="1">
      <c r="A45" s="129" t="s">
        <v>869</v>
      </c>
      <c r="B45" s="54" t="s">
        <v>38</v>
      </c>
      <c r="C45" s="58"/>
      <c r="D45" s="59"/>
      <c r="E45" s="59"/>
      <c r="F45" s="59"/>
      <c r="G45" s="59"/>
      <c r="H45" s="59"/>
      <c r="I45" s="59"/>
      <c r="J45" s="59"/>
      <c r="K45" s="59"/>
      <c r="L45" s="59"/>
      <c r="M45" s="59"/>
      <c r="N45" s="59"/>
      <c r="O45" s="59"/>
      <c r="P45" s="59"/>
      <c r="Q45" s="59"/>
      <c r="R45" s="59"/>
      <c r="S45" s="59"/>
      <c r="T45" s="59"/>
      <c r="U45" s="59"/>
      <c r="V45" s="59"/>
      <c r="W45" s="59"/>
      <c r="X45" s="59"/>
      <c r="Y45" s="59"/>
      <c r="Z45" s="59">
        <f t="shared" si="7"/>
        <v>0</v>
      </c>
      <c r="AA45" s="60">
        <f>SUMIF('调整分录-本期'!$D:$D,$A45,'调整分录-本期'!F:F)</f>
        <v>0</v>
      </c>
      <c r="AB45" s="60">
        <f>SUMIF('调整分录-本期'!$D:$D,$A45,'调整分录-本期'!G:G)</f>
        <v>0</v>
      </c>
      <c r="AC45" s="61">
        <f t="shared" si="8"/>
        <v>0</v>
      </c>
      <c r="AD45" s="338"/>
      <c r="AE45" s="125"/>
      <c r="AH45" s="137"/>
    </row>
    <row r="46" spans="1:34" ht="15" customHeight="1">
      <c r="A46" s="129"/>
      <c r="B46" s="62" t="s">
        <v>40</v>
      </c>
      <c r="C46" s="66"/>
      <c r="D46" s="67">
        <f>D43-D44-D45</f>
        <v>0</v>
      </c>
      <c r="E46" s="67"/>
      <c r="F46" s="67"/>
      <c r="G46" s="67">
        <f t="shared" ref="G46:K46" si="9">G43-G44-G45</f>
        <v>0</v>
      </c>
      <c r="H46" s="67">
        <f t="shared" si="9"/>
        <v>0</v>
      </c>
      <c r="I46" s="67">
        <f t="shared" si="9"/>
        <v>0</v>
      </c>
      <c r="J46" s="67">
        <f t="shared" si="9"/>
        <v>0</v>
      </c>
      <c r="K46" s="67">
        <f t="shared" si="9"/>
        <v>0</v>
      </c>
      <c r="L46" s="67"/>
      <c r="M46" s="67"/>
      <c r="N46" s="67"/>
      <c r="O46" s="67"/>
      <c r="P46" s="67"/>
      <c r="Q46" s="67"/>
      <c r="R46" s="67"/>
      <c r="S46" s="67"/>
      <c r="T46" s="67"/>
      <c r="U46" s="67"/>
      <c r="V46" s="67"/>
      <c r="W46" s="67"/>
      <c r="X46" s="67"/>
      <c r="Y46" s="67"/>
      <c r="Z46" s="63">
        <f t="shared" si="7"/>
        <v>0</v>
      </c>
      <c r="AA46" s="67"/>
      <c r="AB46" s="67"/>
      <c r="AC46" s="68">
        <f>AC43-AC44-AC45</f>
        <v>0</v>
      </c>
      <c r="AD46" s="338"/>
      <c r="AE46" s="125"/>
      <c r="AH46" s="137"/>
    </row>
    <row r="47" spans="1:34" ht="15" customHeight="1">
      <c r="A47" s="129" t="s">
        <v>144</v>
      </c>
      <c r="B47" s="54" t="s">
        <v>41</v>
      </c>
      <c r="C47" s="58"/>
      <c r="D47" s="59"/>
      <c r="E47" s="59"/>
      <c r="F47" s="59"/>
      <c r="G47" s="59"/>
      <c r="H47" s="59"/>
      <c r="I47" s="59"/>
      <c r="J47" s="59"/>
      <c r="K47" s="59"/>
      <c r="L47" s="59"/>
      <c r="M47" s="59"/>
      <c r="N47" s="59"/>
      <c r="O47" s="59"/>
      <c r="P47" s="59"/>
      <c r="Q47" s="59"/>
      <c r="R47" s="59"/>
      <c r="S47" s="59"/>
      <c r="T47" s="59"/>
      <c r="U47" s="59"/>
      <c r="V47" s="59"/>
      <c r="W47" s="59"/>
      <c r="X47" s="59"/>
      <c r="Y47" s="59"/>
      <c r="Z47" s="59">
        <f t="shared" si="7"/>
        <v>0</v>
      </c>
      <c r="AA47" s="60">
        <f>SUMIF('调整分录-本期'!$D:$D,$A47,'调整分录-本期'!F:F)</f>
        <v>0</v>
      </c>
      <c r="AB47" s="60">
        <f>SUMIF('调整分录-本期'!$D:$D,$A47,'调整分录-本期'!G:G)</f>
        <v>0</v>
      </c>
      <c r="AC47" s="61">
        <f t="shared" si="3"/>
        <v>0</v>
      </c>
      <c r="AD47" s="338"/>
      <c r="AE47" s="125"/>
      <c r="AH47" s="137"/>
    </row>
    <row r="48" spans="1:34" ht="15" customHeight="1">
      <c r="A48" s="129" t="s">
        <v>867</v>
      </c>
      <c r="B48" s="54" t="s">
        <v>42</v>
      </c>
      <c r="C48" s="58"/>
      <c r="D48" s="59"/>
      <c r="E48" s="59"/>
      <c r="F48" s="59"/>
      <c r="G48" s="59"/>
      <c r="H48" s="59"/>
      <c r="I48" s="59"/>
      <c r="J48" s="59"/>
      <c r="K48" s="59"/>
      <c r="L48" s="59"/>
      <c r="M48" s="59"/>
      <c r="N48" s="59"/>
      <c r="O48" s="59"/>
      <c r="P48" s="59"/>
      <c r="Q48" s="59"/>
      <c r="R48" s="59"/>
      <c r="S48" s="59"/>
      <c r="T48" s="59"/>
      <c r="U48" s="59"/>
      <c r="V48" s="59"/>
      <c r="W48" s="59"/>
      <c r="X48" s="59"/>
      <c r="Y48" s="59"/>
      <c r="Z48" s="59">
        <f t="shared" si="7"/>
        <v>0</v>
      </c>
      <c r="AA48" s="60">
        <f>SUMIF('调整分录-本期'!$D:$D,$A48,'调整分录-本期'!F:F)</f>
        <v>0</v>
      </c>
      <c r="AB48" s="60">
        <f>SUMIF('调整分录-本期'!$D:$D,$A48,'调整分录-本期'!G:G)</f>
        <v>0</v>
      </c>
      <c r="AC48" s="61">
        <f>Z48+AB48-AA48</f>
        <v>0</v>
      </c>
      <c r="AD48" s="338"/>
      <c r="AE48" s="125"/>
      <c r="AH48" s="137"/>
    </row>
    <row r="49" spans="1:34" ht="15" customHeight="1">
      <c r="A49" s="129" t="s">
        <v>865</v>
      </c>
      <c r="B49" s="54" t="s">
        <v>43</v>
      </c>
      <c r="C49" s="58"/>
      <c r="D49" s="59"/>
      <c r="E49" s="59"/>
      <c r="F49" s="59"/>
      <c r="G49" s="59"/>
      <c r="H49" s="59"/>
      <c r="I49" s="59"/>
      <c r="J49" s="59"/>
      <c r="K49" s="59"/>
      <c r="L49" s="59"/>
      <c r="M49" s="59"/>
      <c r="N49" s="59"/>
      <c r="O49" s="59"/>
      <c r="P49" s="59"/>
      <c r="Q49" s="59"/>
      <c r="R49" s="59"/>
      <c r="S49" s="59"/>
      <c r="T49" s="59"/>
      <c r="U49" s="59"/>
      <c r="V49" s="59"/>
      <c r="W49" s="59"/>
      <c r="X49" s="59"/>
      <c r="Y49" s="59"/>
      <c r="Z49" s="59">
        <f t="shared" si="7"/>
        <v>0</v>
      </c>
      <c r="AA49" s="60">
        <f>SUMIF('调整分录-本期'!$D:$D,$A49,'调整分录-本期'!F:F)</f>
        <v>0</v>
      </c>
      <c r="AB49" s="60">
        <f>SUMIF('调整分录-本期'!$D:$D,$A49,'调整分录-本期'!G:G)</f>
        <v>0</v>
      </c>
      <c r="AC49" s="61">
        <f t="shared" ref="AC49" si="10">Z49+AB49-AA49</f>
        <v>0</v>
      </c>
      <c r="AD49" s="338"/>
      <c r="AE49" s="125"/>
      <c r="AH49" s="137"/>
    </row>
    <row r="50" spans="1:34" ht="15" customHeight="1">
      <c r="A50" s="129"/>
      <c r="B50" s="62" t="s">
        <v>44</v>
      </c>
      <c r="C50" s="66"/>
      <c r="D50" s="67">
        <f>D47-D48-D49</f>
        <v>0</v>
      </c>
      <c r="E50" s="67"/>
      <c r="F50" s="67"/>
      <c r="G50" s="67">
        <f t="shared" ref="G50:K50" si="11">G47-G48-G49</f>
        <v>0</v>
      </c>
      <c r="H50" s="67">
        <f t="shared" si="11"/>
        <v>0</v>
      </c>
      <c r="I50" s="67">
        <f t="shared" si="11"/>
        <v>0</v>
      </c>
      <c r="J50" s="67">
        <f t="shared" si="11"/>
        <v>0</v>
      </c>
      <c r="K50" s="67">
        <f t="shared" si="11"/>
        <v>0</v>
      </c>
      <c r="L50" s="67"/>
      <c r="M50" s="67"/>
      <c r="N50" s="67"/>
      <c r="O50" s="67"/>
      <c r="P50" s="67"/>
      <c r="Q50" s="67"/>
      <c r="R50" s="67"/>
      <c r="S50" s="67"/>
      <c r="T50" s="67"/>
      <c r="U50" s="67"/>
      <c r="V50" s="67"/>
      <c r="W50" s="67"/>
      <c r="X50" s="67"/>
      <c r="Y50" s="67"/>
      <c r="Z50" s="63">
        <f t="shared" si="7"/>
        <v>0</v>
      </c>
      <c r="AA50" s="67"/>
      <c r="AB50" s="67"/>
      <c r="AC50" s="68">
        <f>AC47-AC48-AC49</f>
        <v>0</v>
      </c>
      <c r="AD50" s="338"/>
      <c r="AE50" s="125"/>
      <c r="AH50" s="137"/>
    </row>
    <row r="51" spans="1:34" ht="15" customHeight="1">
      <c r="A51" s="129" t="s">
        <v>145</v>
      </c>
      <c r="B51" s="54" t="s">
        <v>45</v>
      </c>
      <c r="C51" s="58"/>
      <c r="D51" s="59"/>
      <c r="E51" s="59"/>
      <c r="F51" s="59"/>
      <c r="G51" s="59"/>
      <c r="H51" s="59"/>
      <c r="I51" s="59"/>
      <c r="J51" s="59"/>
      <c r="K51" s="59"/>
      <c r="L51" s="59"/>
      <c r="M51" s="59"/>
      <c r="N51" s="59"/>
      <c r="O51" s="59"/>
      <c r="P51" s="59"/>
      <c r="Q51" s="59"/>
      <c r="R51" s="59"/>
      <c r="S51" s="59"/>
      <c r="T51" s="59"/>
      <c r="U51" s="59"/>
      <c r="V51" s="59"/>
      <c r="W51" s="59"/>
      <c r="X51" s="59"/>
      <c r="Y51" s="59"/>
      <c r="Z51" s="59">
        <f t="shared" si="7"/>
        <v>0</v>
      </c>
      <c r="AA51" s="60">
        <f>SUMIF('调整分录-本期'!$D:$D,$A51,'调整分录-本期'!F:F)</f>
        <v>0</v>
      </c>
      <c r="AB51" s="60">
        <f>SUMIF('调整分录-本期'!$D:$D,$A51,'调整分录-本期'!G:G)</f>
        <v>0</v>
      </c>
      <c r="AC51" s="61">
        <f t="shared" si="3"/>
        <v>0</v>
      </c>
      <c r="AD51" s="338"/>
      <c r="AE51" s="125"/>
      <c r="AH51" s="137"/>
    </row>
    <row r="52" spans="1:34" ht="15" customHeight="1">
      <c r="A52" s="129" t="s">
        <v>863</v>
      </c>
      <c r="B52" s="54" t="s">
        <v>46</v>
      </c>
      <c r="C52" s="58"/>
      <c r="D52" s="59"/>
      <c r="E52" s="59"/>
      <c r="F52" s="59"/>
      <c r="G52" s="59"/>
      <c r="H52" s="59"/>
      <c r="I52" s="59"/>
      <c r="J52" s="59"/>
      <c r="K52" s="59"/>
      <c r="L52" s="59"/>
      <c r="M52" s="59"/>
      <c r="N52" s="59"/>
      <c r="O52" s="59"/>
      <c r="P52" s="59"/>
      <c r="Q52" s="59"/>
      <c r="R52" s="59"/>
      <c r="S52" s="59"/>
      <c r="T52" s="59"/>
      <c r="U52" s="59"/>
      <c r="V52" s="59"/>
      <c r="W52" s="59"/>
      <c r="X52" s="59"/>
      <c r="Y52" s="59"/>
      <c r="Z52" s="59">
        <f t="shared" si="7"/>
        <v>0</v>
      </c>
      <c r="AA52" s="60">
        <f>SUMIF('调整分录-本期'!$D:$D,$A52,'调整分录-本期'!F:F)</f>
        <v>0</v>
      </c>
      <c r="AB52" s="60">
        <f>SUMIF('调整分录-本期'!$D:$D,$A52,'调整分录-本期'!G:G)</f>
        <v>0</v>
      </c>
      <c r="AC52" s="61">
        <f>Z52+AB52-AA52</f>
        <v>0</v>
      </c>
      <c r="AD52" s="338"/>
      <c r="AE52" s="125"/>
      <c r="AH52" s="137"/>
    </row>
    <row r="53" spans="1:34" ht="15" customHeight="1">
      <c r="A53" s="129"/>
      <c r="B53" s="62" t="s">
        <v>47</v>
      </c>
      <c r="C53" s="66"/>
      <c r="D53" s="67">
        <f>D51-D52</f>
        <v>0</v>
      </c>
      <c r="E53" s="67"/>
      <c r="F53" s="67"/>
      <c r="G53" s="67">
        <f t="shared" ref="G53:K53" si="12">G51-G52</f>
        <v>0</v>
      </c>
      <c r="H53" s="67">
        <f t="shared" si="12"/>
        <v>0</v>
      </c>
      <c r="I53" s="67">
        <f t="shared" si="12"/>
        <v>0</v>
      </c>
      <c r="J53" s="67">
        <f t="shared" si="12"/>
        <v>0</v>
      </c>
      <c r="K53" s="67">
        <f t="shared" si="12"/>
        <v>0</v>
      </c>
      <c r="L53" s="67"/>
      <c r="M53" s="67"/>
      <c r="N53" s="67"/>
      <c r="O53" s="67"/>
      <c r="P53" s="67"/>
      <c r="Q53" s="67"/>
      <c r="R53" s="67"/>
      <c r="S53" s="67"/>
      <c r="T53" s="67"/>
      <c r="U53" s="67"/>
      <c r="V53" s="67"/>
      <c r="W53" s="67"/>
      <c r="X53" s="67"/>
      <c r="Y53" s="67"/>
      <c r="Z53" s="63">
        <f t="shared" si="7"/>
        <v>0</v>
      </c>
      <c r="AA53" s="67"/>
      <c r="AB53" s="67"/>
      <c r="AC53" s="68">
        <f>AC51-AC52</f>
        <v>0</v>
      </c>
      <c r="AD53" s="338"/>
      <c r="AE53" s="125"/>
      <c r="AH53" s="137"/>
    </row>
    <row r="54" spans="1:34" ht="15" customHeight="1">
      <c r="A54" s="129" t="s">
        <v>146</v>
      </c>
      <c r="B54" s="54" t="s">
        <v>48</v>
      </c>
      <c r="C54" s="58"/>
      <c r="D54" s="59"/>
      <c r="E54" s="59"/>
      <c r="F54" s="59"/>
      <c r="G54" s="59"/>
      <c r="H54" s="59"/>
      <c r="I54" s="59"/>
      <c r="J54" s="59"/>
      <c r="K54" s="59"/>
      <c r="L54" s="59"/>
      <c r="M54" s="59"/>
      <c r="N54" s="59"/>
      <c r="O54" s="59"/>
      <c r="P54" s="59"/>
      <c r="Q54" s="59"/>
      <c r="R54" s="59"/>
      <c r="S54" s="59"/>
      <c r="T54" s="59"/>
      <c r="U54" s="59"/>
      <c r="V54" s="59"/>
      <c r="W54" s="59"/>
      <c r="X54" s="59"/>
      <c r="Y54" s="59"/>
      <c r="Z54" s="59">
        <f t="shared" si="7"/>
        <v>0</v>
      </c>
      <c r="AA54" s="60">
        <f>SUMIF('调整分录-本期'!$D:$D,$A54,'调整分录-本期'!F:F)</f>
        <v>0</v>
      </c>
      <c r="AB54" s="60">
        <f>SUMIF('调整分录-本期'!$D:$D,$A54,'调整分录-本期'!G:G)</f>
        <v>0</v>
      </c>
      <c r="AC54" s="61">
        <f t="shared" si="3"/>
        <v>0</v>
      </c>
      <c r="AD54" s="338"/>
      <c r="AE54" s="125"/>
      <c r="AH54" s="137"/>
    </row>
    <row r="55" spans="1:34" ht="15" customHeight="1">
      <c r="A55" s="129" t="s">
        <v>147</v>
      </c>
      <c r="B55" s="54" t="s">
        <v>50</v>
      </c>
      <c r="C55" s="58"/>
      <c r="D55" s="59"/>
      <c r="E55" s="59"/>
      <c r="F55" s="59"/>
      <c r="G55" s="59"/>
      <c r="H55" s="59"/>
      <c r="I55" s="59"/>
      <c r="J55" s="59"/>
      <c r="K55" s="59"/>
      <c r="L55" s="59"/>
      <c r="M55" s="59"/>
      <c r="N55" s="59"/>
      <c r="O55" s="59"/>
      <c r="P55" s="59"/>
      <c r="Q55" s="59"/>
      <c r="R55" s="59"/>
      <c r="S55" s="59"/>
      <c r="T55" s="59"/>
      <c r="U55" s="59"/>
      <c r="V55" s="59"/>
      <c r="W55" s="59"/>
      <c r="X55" s="59"/>
      <c r="Y55" s="59"/>
      <c r="Z55" s="59">
        <f t="shared" si="7"/>
        <v>0</v>
      </c>
      <c r="AA55" s="60">
        <f>SUMIF('调整分录-本期'!$D:$D,$A55,'调整分录-本期'!F:F)</f>
        <v>0</v>
      </c>
      <c r="AB55" s="60">
        <f>SUMIF('调整分录-本期'!$D:$D,$A55,'调整分录-本期'!G:G)</f>
        <v>0</v>
      </c>
      <c r="AC55" s="61">
        <f t="shared" si="3"/>
        <v>0</v>
      </c>
      <c r="AD55" s="338"/>
      <c r="AE55" s="125"/>
      <c r="AH55" s="137"/>
    </row>
    <row r="56" spans="1:34" ht="15" customHeight="1">
      <c r="A56" s="129" t="s">
        <v>813</v>
      </c>
      <c r="B56" s="54" t="s">
        <v>814</v>
      </c>
      <c r="C56" s="58"/>
      <c r="D56" s="59"/>
      <c r="E56" s="59"/>
      <c r="F56" s="59"/>
      <c r="G56" s="59"/>
      <c r="H56" s="59"/>
      <c r="I56" s="59"/>
      <c r="J56" s="59"/>
      <c r="K56" s="59"/>
      <c r="L56" s="59"/>
      <c r="M56" s="59"/>
      <c r="N56" s="59"/>
      <c r="O56" s="59"/>
      <c r="P56" s="59"/>
      <c r="Q56" s="59"/>
      <c r="R56" s="59"/>
      <c r="S56" s="59"/>
      <c r="T56" s="59"/>
      <c r="U56" s="59"/>
      <c r="V56" s="59"/>
      <c r="W56" s="59"/>
      <c r="X56" s="59"/>
      <c r="Y56" s="59"/>
      <c r="Z56" s="59">
        <f t="shared" ref="Z56" si="13">SUM(D56:Y56)</f>
        <v>0</v>
      </c>
      <c r="AA56" s="60">
        <f>SUMIF('调整分录-本期'!$D:$D,$A56,'调整分录-本期'!F:F)</f>
        <v>0</v>
      </c>
      <c r="AB56" s="60">
        <f>SUMIF('调整分录-本期'!$D:$D,$A56,'调整分录-本期'!G:G)</f>
        <v>0</v>
      </c>
      <c r="AC56" s="61">
        <f t="shared" ref="AC56" si="14">Z56+AA56-AB56</f>
        <v>0</v>
      </c>
      <c r="AD56" s="338"/>
      <c r="AE56" s="125"/>
      <c r="AH56" s="137"/>
    </row>
    <row r="57" spans="1:34" ht="15" customHeight="1">
      <c r="A57" s="129" t="s">
        <v>148</v>
      </c>
      <c r="B57" s="54" t="s">
        <v>52</v>
      </c>
      <c r="C57" s="58"/>
      <c r="D57" s="59"/>
      <c r="E57" s="59"/>
      <c r="F57" s="59"/>
      <c r="G57" s="59"/>
      <c r="H57" s="59"/>
      <c r="I57" s="59"/>
      <c r="J57" s="59"/>
      <c r="K57" s="59"/>
      <c r="L57" s="59"/>
      <c r="M57" s="59"/>
      <c r="N57" s="59"/>
      <c r="O57" s="59"/>
      <c r="P57" s="59"/>
      <c r="Q57" s="59"/>
      <c r="R57" s="59"/>
      <c r="S57" s="59"/>
      <c r="T57" s="59"/>
      <c r="U57" s="59"/>
      <c r="V57" s="59"/>
      <c r="W57" s="59"/>
      <c r="X57" s="59"/>
      <c r="Y57" s="59"/>
      <c r="Z57" s="59">
        <f t="shared" si="7"/>
        <v>0</v>
      </c>
      <c r="AA57" s="60">
        <f>SUMIF('调整分录-本期'!$D:$D,$A57,'调整分录-本期'!F:F)</f>
        <v>0</v>
      </c>
      <c r="AB57" s="60">
        <f>SUMIF('调整分录-本期'!$D:$D,$A57,'调整分录-本期'!G:G)</f>
        <v>0</v>
      </c>
      <c r="AC57" s="61">
        <f t="shared" si="3"/>
        <v>0</v>
      </c>
      <c r="AD57" s="338"/>
      <c r="AE57" s="125"/>
      <c r="AH57" s="137"/>
    </row>
    <row r="58" spans="1:34" ht="15" customHeight="1">
      <c r="A58" s="129" t="s">
        <v>861</v>
      </c>
      <c r="B58" s="54" t="s">
        <v>53</v>
      </c>
      <c r="C58" s="58"/>
      <c r="D58" s="59"/>
      <c r="E58" s="59"/>
      <c r="F58" s="59"/>
      <c r="G58" s="59"/>
      <c r="H58" s="59"/>
      <c r="I58" s="59"/>
      <c r="J58" s="59"/>
      <c r="K58" s="59"/>
      <c r="L58" s="59"/>
      <c r="M58" s="59"/>
      <c r="N58" s="59"/>
      <c r="O58" s="59"/>
      <c r="P58" s="59"/>
      <c r="Q58" s="59"/>
      <c r="R58" s="59"/>
      <c r="S58" s="59"/>
      <c r="T58" s="59"/>
      <c r="U58" s="59"/>
      <c r="V58" s="59"/>
      <c r="W58" s="59"/>
      <c r="X58" s="59"/>
      <c r="Y58" s="59"/>
      <c r="Z58" s="59">
        <f t="shared" si="7"/>
        <v>0</v>
      </c>
      <c r="AA58" s="60">
        <f>SUMIF('调整分录-本期'!$D:$D,$A58,'调整分录-本期'!F:F)</f>
        <v>0</v>
      </c>
      <c r="AB58" s="60">
        <f>SUMIF('调整分录-本期'!$D:$D,$A58,'调整分录-本期'!G:G)</f>
        <v>0</v>
      </c>
      <c r="AC58" s="61">
        <f t="shared" ref="AC58:AC59" si="15">Z58+AB58-AA58</f>
        <v>0</v>
      </c>
      <c r="AD58" s="338"/>
      <c r="AE58" s="125"/>
      <c r="AH58" s="137"/>
    </row>
    <row r="59" spans="1:34" ht="15" customHeight="1">
      <c r="A59" s="129" t="s">
        <v>859</v>
      </c>
      <c r="B59" s="54" t="s">
        <v>54</v>
      </c>
      <c r="C59" s="58"/>
      <c r="D59" s="59"/>
      <c r="E59" s="59"/>
      <c r="F59" s="59"/>
      <c r="G59" s="59"/>
      <c r="H59" s="59"/>
      <c r="I59" s="59"/>
      <c r="J59" s="59"/>
      <c r="K59" s="59"/>
      <c r="L59" s="59"/>
      <c r="M59" s="59"/>
      <c r="N59" s="59"/>
      <c r="O59" s="59"/>
      <c r="P59" s="59"/>
      <c r="Q59" s="59"/>
      <c r="R59" s="59"/>
      <c r="S59" s="59"/>
      <c r="T59" s="59"/>
      <c r="U59" s="59"/>
      <c r="V59" s="59"/>
      <c r="W59" s="59"/>
      <c r="X59" s="59"/>
      <c r="Y59" s="59"/>
      <c r="Z59" s="59">
        <f t="shared" si="7"/>
        <v>0</v>
      </c>
      <c r="AA59" s="60">
        <f>SUMIF('调整分录-本期'!$D:$D,$A59,'调整分录-本期'!F:F)</f>
        <v>0</v>
      </c>
      <c r="AB59" s="60">
        <f>SUMIF('调整分录-本期'!$D:$D,$A59,'调整分录-本期'!G:G)</f>
        <v>0</v>
      </c>
      <c r="AC59" s="61">
        <f t="shared" si="15"/>
        <v>0</v>
      </c>
      <c r="AD59" s="338"/>
      <c r="AE59" s="125"/>
      <c r="AH59" s="137"/>
    </row>
    <row r="60" spans="1:34" ht="15" customHeight="1">
      <c r="A60" s="129"/>
      <c r="B60" s="62" t="s">
        <v>56</v>
      </c>
      <c r="C60" s="66"/>
      <c r="D60" s="67">
        <f>D57-D58-D59</f>
        <v>0</v>
      </c>
      <c r="E60" s="67"/>
      <c r="F60" s="67"/>
      <c r="G60" s="67">
        <f t="shared" ref="G60:K60" si="16">G57-G58-G59</f>
        <v>0</v>
      </c>
      <c r="H60" s="67">
        <f t="shared" si="16"/>
        <v>0</v>
      </c>
      <c r="I60" s="67">
        <f t="shared" si="16"/>
        <v>0</v>
      </c>
      <c r="J60" s="67">
        <f t="shared" si="16"/>
        <v>0</v>
      </c>
      <c r="K60" s="67">
        <f t="shared" si="16"/>
        <v>0</v>
      </c>
      <c r="L60" s="67"/>
      <c r="M60" s="67"/>
      <c r="N60" s="67"/>
      <c r="O60" s="67"/>
      <c r="P60" s="67"/>
      <c r="Q60" s="67"/>
      <c r="R60" s="67"/>
      <c r="S60" s="67"/>
      <c r="T60" s="67"/>
      <c r="U60" s="67"/>
      <c r="V60" s="67"/>
      <c r="W60" s="67"/>
      <c r="X60" s="67"/>
      <c r="Y60" s="67"/>
      <c r="Z60" s="63">
        <f t="shared" si="7"/>
        <v>0</v>
      </c>
      <c r="AA60" s="67"/>
      <c r="AB60" s="67"/>
      <c r="AC60" s="68">
        <f>AC57-AC58-AC59</f>
        <v>0</v>
      </c>
      <c r="AD60" s="338"/>
      <c r="AE60" s="125"/>
      <c r="AH60" s="137"/>
    </row>
    <row r="61" spans="1:34" ht="15" customHeight="1">
      <c r="A61" s="129" t="s">
        <v>149</v>
      </c>
      <c r="B61" s="54" t="s">
        <v>58</v>
      </c>
      <c r="C61" s="58"/>
      <c r="D61" s="59"/>
      <c r="E61" s="59"/>
      <c r="F61" s="59"/>
      <c r="G61" s="59"/>
      <c r="H61" s="59"/>
      <c r="I61" s="59"/>
      <c r="J61" s="59"/>
      <c r="K61" s="59"/>
      <c r="L61" s="59"/>
      <c r="M61" s="59"/>
      <c r="N61" s="59"/>
      <c r="O61" s="59"/>
      <c r="P61" s="59"/>
      <c r="Q61" s="59"/>
      <c r="R61" s="59"/>
      <c r="S61" s="59"/>
      <c r="T61" s="59"/>
      <c r="U61" s="59"/>
      <c r="V61" s="59"/>
      <c r="W61" s="59"/>
      <c r="X61" s="59"/>
      <c r="Y61" s="59"/>
      <c r="Z61" s="59">
        <f t="shared" si="7"/>
        <v>0</v>
      </c>
      <c r="AA61" s="60">
        <f>SUMIF('调整分录-本期'!$D:$D,$A61,'调整分录-本期'!F:F)</f>
        <v>0</v>
      </c>
      <c r="AB61" s="60">
        <f>SUMIF('调整分录-本期'!$D:$D,$A61,'调整分录-本期'!G:G)</f>
        <v>0</v>
      </c>
      <c r="AC61" s="61">
        <f t="shared" si="3"/>
        <v>0</v>
      </c>
      <c r="AD61" s="338"/>
      <c r="AE61" s="125"/>
      <c r="AH61" s="137"/>
    </row>
    <row r="62" spans="1:34" ht="15" customHeight="1">
      <c r="A62" s="129" t="s">
        <v>150</v>
      </c>
      <c r="B62" s="54" t="s">
        <v>60</v>
      </c>
      <c r="C62" s="58"/>
      <c r="D62" s="59"/>
      <c r="E62" s="59"/>
      <c r="F62" s="59"/>
      <c r="G62" s="59"/>
      <c r="H62" s="59"/>
      <c r="I62" s="59"/>
      <c r="J62" s="59"/>
      <c r="K62" s="59"/>
      <c r="L62" s="59"/>
      <c r="M62" s="59"/>
      <c r="N62" s="59"/>
      <c r="O62" s="59"/>
      <c r="P62" s="59"/>
      <c r="Q62" s="59"/>
      <c r="R62" s="59"/>
      <c r="S62" s="59"/>
      <c r="T62" s="59"/>
      <c r="U62" s="59"/>
      <c r="V62" s="59"/>
      <c r="W62" s="59"/>
      <c r="X62" s="59"/>
      <c r="Y62" s="59"/>
      <c r="Z62" s="59">
        <f t="shared" si="7"/>
        <v>0</v>
      </c>
      <c r="AA62" s="60">
        <f>SUMIF('调整分录-本期'!$D:$D,$A62,'调整分录-本期'!F:F)</f>
        <v>0</v>
      </c>
      <c r="AB62" s="60">
        <f>SUMIF('调整分录-本期'!$D:$D,$A62,'调整分录-本期'!G:G)</f>
        <v>0</v>
      </c>
      <c r="AC62" s="61">
        <f t="shared" si="3"/>
        <v>0</v>
      </c>
      <c r="AD62" s="338"/>
      <c r="AE62" s="125"/>
      <c r="AH62" s="137"/>
    </row>
    <row r="63" spans="1:34" ht="15" customHeight="1">
      <c r="A63" s="129" t="s">
        <v>857</v>
      </c>
      <c r="B63" s="54" t="s">
        <v>62</v>
      </c>
      <c r="C63" s="58"/>
      <c r="D63" s="59"/>
      <c r="E63" s="59"/>
      <c r="F63" s="59"/>
      <c r="G63" s="59"/>
      <c r="H63" s="59"/>
      <c r="I63" s="59"/>
      <c r="J63" s="59"/>
      <c r="K63" s="59"/>
      <c r="L63" s="59"/>
      <c r="M63" s="59"/>
      <c r="N63" s="59"/>
      <c r="O63" s="59"/>
      <c r="P63" s="59"/>
      <c r="Q63" s="59"/>
      <c r="R63" s="59"/>
      <c r="S63" s="59"/>
      <c r="T63" s="59"/>
      <c r="U63" s="59"/>
      <c r="V63" s="59"/>
      <c r="W63" s="59"/>
      <c r="X63" s="59"/>
      <c r="Y63" s="59"/>
      <c r="Z63" s="59">
        <f t="shared" si="7"/>
        <v>0</v>
      </c>
      <c r="AA63" s="60">
        <f>SUMIF('调整分录-本期'!$D:$D,$A63,'调整分录-本期'!F:F)</f>
        <v>0</v>
      </c>
      <c r="AB63" s="60">
        <f>SUMIF('调整分录-本期'!$D:$D,$A63,'调整分录-本期'!G:G)</f>
        <v>0</v>
      </c>
      <c r="AC63" s="61">
        <f>Z63+AB63-AA63</f>
        <v>0</v>
      </c>
      <c r="AD63" s="338"/>
      <c r="AE63" s="125"/>
      <c r="AH63" s="137"/>
    </row>
    <row r="64" spans="1:34" ht="15" customHeight="1">
      <c r="A64" s="129"/>
      <c r="B64" s="62" t="s">
        <v>64</v>
      </c>
      <c r="C64" s="66"/>
      <c r="D64" s="67">
        <f>D62-D63</f>
        <v>0</v>
      </c>
      <c r="E64" s="67"/>
      <c r="F64" s="67"/>
      <c r="G64" s="67">
        <f t="shared" ref="G64:K64" si="17">G62-G63</f>
        <v>0</v>
      </c>
      <c r="H64" s="67">
        <f t="shared" si="17"/>
        <v>0</v>
      </c>
      <c r="I64" s="67">
        <f t="shared" si="17"/>
        <v>0</v>
      </c>
      <c r="J64" s="67">
        <f t="shared" si="17"/>
        <v>0</v>
      </c>
      <c r="K64" s="67">
        <f t="shared" si="17"/>
        <v>0</v>
      </c>
      <c r="L64" s="67"/>
      <c r="M64" s="67"/>
      <c r="N64" s="67"/>
      <c r="O64" s="67"/>
      <c r="P64" s="67"/>
      <c r="Q64" s="67"/>
      <c r="R64" s="67"/>
      <c r="S64" s="67"/>
      <c r="T64" s="67"/>
      <c r="U64" s="67"/>
      <c r="V64" s="67"/>
      <c r="W64" s="67"/>
      <c r="X64" s="67"/>
      <c r="Y64" s="67"/>
      <c r="Z64" s="63">
        <f t="shared" si="7"/>
        <v>0</v>
      </c>
      <c r="AA64" s="67"/>
      <c r="AB64" s="67"/>
      <c r="AC64" s="68">
        <f>AC62-AC63</f>
        <v>0</v>
      </c>
      <c r="AD64" s="338"/>
      <c r="AE64" s="125"/>
      <c r="AH64" s="137"/>
    </row>
    <row r="65" spans="1:34" ht="15" customHeight="1">
      <c r="A65" s="129" t="s">
        <v>151</v>
      </c>
      <c r="B65" s="54" t="s">
        <v>66</v>
      </c>
      <c r="C65" s="58"/>
      <c r="D65" s="59"/>
      <c r="E65" s="59"/>
      <c r="F65" s="59"/>
      <c r="G65" s="59"/>
      <c r="H65" s="59"/>
      <c r="I65" s="59"/>
      <c r="J65" s="59"/>
      <c r="K65" s="59"/>
      <c r="L65" s="59"/>
      <c r="M65" s="59"/>
      <c r="N65" s="59"/>
      <c r="O65" s="59"/>
      <c r="P65" s="59"/>
      <c r="Q65" s="59"/>
      <c r="R65" s="59"/>
      <c r="S65" s="59"/>
      <c r="T65" s="59"/>
      <c r="U65" s="59"/>
      <c r="V65" s="59"/>
      <c r="W65" s="59"/>
      <c r="X65" s="59"/>
      <c r="Y65" s="59"/>
      <c r="Z65" s="59">
        <f t="shared" si="7"/>
        <v>0</v>
      </c>
      <c r="AA65" s="60">
        <f>SUMIF('调整分录-本期'!$D:$D,$A65,'调整分录-本期'!F:F)</f>
        <v>0</v>
      </c>
      <c r="AB65" s="60">
        <f>SUMIF('调整分录-本期'!$D:$D,$A65,'调整分录-本期'!G:G)</f>
        <v>0</v>
      </c>
      <c r="AC65" s="61">
        <f t="shared" si="3"/>
        <v>0</v>
      </c>
      <c r="AD65" s="338"/>
      <c r="AE65" s="125"/>
      <c r="AH65" s="137"/>
    </row>
    <row r="66" spans="1:34" ht="15" customHeight="1">
      <c r="A66" s="129" t="s">
        <v>152</v>
      </c>
      <c r="B66" s="54" t="s">
        <v>68</v>
      </c>
      <c r="C66" s="58"/>
      <c r="D66" s="59"/>
      <c r="E66" s="59"/>
      <c r="F66" s="59"/>
      <c r="G66" s="59"/>
      <c r="H66" s="59"/>
      <c r="I66" s="59"/>
      <c r="J66" s="59"/>
      <c r="K66" s="59"/>
      <c r="L66" s="59"/>
      <c r="M66" s="59"/>
      <c r="N66" s="59"/>
      <c r="O66" s="59"/>
      <c r="P66" s="59"/>
      <c r="Q66" s="59"/>
      <c r="R66" s="59"/>
      <c r="S66" s="59"/>
      <c r="T66" s="59"/>
      <c r="U66" s="59"/>
      <c r="V66" s="59"/>
      <c r="W66" s="59"/>
      <c r="X66" s="59"/>
      <c r="Y66" s="59"/>
      <c r="Z66" s="59">
        <f t="shared" si="7"/>
        <v>0</v>
      </c>
      <c r="AA66" s="60">
        <f>SUMIF('调整分录-本期'!$D:$D,$A66,'调整分录-本期'!F:F)</f>
        <v>0</v>
      </c>
      <c r="AB66" s="60">
        <f>SUMIF('调整分录-本期'!$D:$D,$A66,'调整分录-本期'!G:G)</f>
        <v>0</v>
      </c>
      <c r="AC66" s="61">
        <f t="shared" si="3"/>
        <v>0</v>
      </c>
      <c r="AD66" s="338"/>
      <c r="AE66" s="125"/>
      <c r="AH66" s="137"/>
    </row>
    <row r="67" spans="1:34" ht="15" customHeight="1">
      <c r="A67" s="129" t="s">
        <v>153</v>
      </c>
      <c r="B67" s="54" t="s">
        <v>70</v>
      </c>
      <c r="C67" s="58"/>
      <c r="D67" s="59"/>
      <c r="E67" s="59"/>
      <c r="F67" s="59"/>
      <c r="G67" s="59"/>
      <c r="H67" s="59"/>
      <c r="I67" s="59"/>
      <c r="J67" s="59"/>
      <c r="K67" s="59"/>
      <c r="L67" s="59"/>
      <c r="M67" s="59"/>
      <c r="N67" s="59"/>
      <c r="O67" s="59"/>
      <c r="P67" s="59"/>
      <c r="Q67" s="59"/>
      <c r="R67" s="59"/>
      <c r="S67" s="59"/>
      <c r="T67" s="59"/>
      <c r="U67" s="59"/>
      <c r="V67" s="59"/>
      <c r="W67" s="59"/>
      <c r="X67" s="59"/>
      <c r="Y67" s="59"/>
      <c r="Z67" s="59">
        <f t="shared" si="7"/>
        <v>0</v>
      </c>
      <c r="AA67" s="60">
        <f>SUMIF('调整分录-本期'!$D:$D,$A67,'调整分录-本期'!F:F)</f>
        <v>0</v>
      </c>
      <c r="AB67" s="60">
        <f>SUMIF('调整分录-本期'!$D:$D,$A67,'调整分录-本期'!G:G)</f>
        <v>0</v>
      </c>
      <c r="AC67" s="61">
        <f t="shared" si="3"/>
        <v>0</v>
      </c>
      <c r="AD67" s="338"/>
      <c r="AE67" s="125"/>
      <c r="AH67" s="137"/>
    </row>
    <row r="68" spans="1:34" ht="15" customHeight="1">
      <c r="A68" s="129"/>
      <c r="B68" s="62" t="s">
        <v>72</v>
      </c>
      <c r="C68" s="66"/>
      <c r="D68" s="67">
        <f>SUM(D34:D67)-SUM(D38:D39)-SUM(D43:D45)-SUM(D47:D49)-SUM(D51:D52)-SUM(D57:D59)-SUM(D62:D63)</f>
        <v>0</v>
      </c>
      <c r="E68" s="67"/>
      <c r="F68" s="67"/>
      <c r="G68" s="67">
        <f>SUM(G34:G67)-SUM(G38:G39)-SUM(G43:G45)-SUM(G47:G49)-SUM(G51:G52)-SUM(G57:G59)-SUM(G62:G63)</f>
        <v>0</v>
      </c>
      <c r="H68" s="67">
        <f>SUM(H34:H67)-SUM(H38:H39)-SUM(H43:H45)-SUM(H47:H49)-SUM(H51:H52)-SUM(H57:H59)-SUM(H62:H63)</f>
        <v>0</v>
      </c>
      <c r="I68" s="67">
        <f>SUM(I34:I67)-SUM(I38:I39)-SUM(I43:I45)-SUM(I47:I49)-SUM(I51:I52)-SUM(I57:I59)-SUM(I62:I63)</f>
        <v>0</v>
      </c>
      <c r="J68" s="67">
        <f>SUM(J34:J67)-SUM(J38:J39)-SUM(J43:J45)-SUM(J47:J49)-SUM(J51:J52)-SUM(J57:J59)-SUM(J62:J63)</f>
        <v>0</v>
      </c>
      <c r="K68" s="67">
        <f>SUM(K34:K67)-SUM(K38:K39)-SUM(K43:K45)-SUM(K47:K49)-SUM(K51:K52)-SUM(K57:K59)-SUM(K62:K63)</f>
        <v>0</v>
      </c>
      <c r="L68" s="67"/>
      <c r="M68" s="67"/>
      <c r="N68" s="67"/>
      <c r="O68" s="67"/>
      <c r="P68" s="67"/>
      <c r="Q68" s="67"/>
      <c r="R68" s="67"/>
      <c r="S68" s="67"/>
      <c r="T68" s="67"/>
      <c r="U68" s="67"/>
      <c r="V68" s="67"/>
      <c r="W68" s="67"/>
      <c r="X68" s="67"/>
      <c r="Y68" s="67"/>
      <c r="Z68" s="63">
        <f t="shared" si="7"/>
        <v>0</v>
      </c>
      <c r="AA68" s="67">
        <f>SUM(AA34:AA67)</f>
        <v>0</v>
      </c>
      <c r="AB68" s="67">
        <f>SUM(AB34:AB67)</f>
        <v>0</v>
      </c>
      <c r="AC68" s="68">
        <f>SUM(AC34:AC67)-SUM(AC38:AC39)-SUM(AC43:AC45)-SUM(AC47:AC49)-SUM(AC51:AC52)-SUM(AC57:AC59)-SUM(AC62:AC63)</f>
        <v>0</v>
      </c>
      <c r="AD68" s="338"/>
      <c r="AE68" s="125"/>
      <c r="AH68" s="137"/>
    </row>
    <row r="69" spans="1:34" ht="15" customHeight="1">
      <c r="A69" s="129"/>
      <c r="B69" s="62" t="s">
        <v>74</v>
      </c>
      <c r="C69" s="66"/>
      <c r="D69" s="67">
        <f>D32+D68</f>
        <v>0</v>
      </c>
      <c r="E69" s="67"/>
      <c r="F69" s="67"/>
      <c r="G69" s="67">
        <f>G32+G68</f>
        <v>0</v>
      </c>
      <c r="H69" s="67">
        <f>H32+H68</f>
        <v>0</v>
      </c>
      <c r="I69" s="67">
        <f>I32+I68</f>
        <v>0</v>
      </c>
      <c r="J69" s="67">
        <f>J32+J68</f>
        <v>0</v>
      </c>
      <c r="K69" s="67">
        <f>K32+K68</f>
        <v>0</v>
      </c>
      <c r="L69" s="67"/>
      <c r="M69" s="67"/>
      <c r="N69" s="67"/>
      <c r="O69" s="67"/>
      <c r="P69" s="67"/>
      <c r="Q69" s="67"/>
      <c r="R69" s="67"/>
      <c r="S69" s="67"/>
      <c r="T69" s="67"/>
      <c r="U69" s="67"/>
      <c r="V69" s="67"/>
      <c r="W69" s="67"/>
      <c r="X69" s="67"/>
      <c r="Y69" s="67"/>
      <c r="Z69" s="63">
        <f t="shared" si="7"/>
        <v>0</v>
      </c>
      <c r="AA69" s="67">
        <f>AA32+AA68</f>
        <v>0</v>
      </c>
      <c r="AB69" s="67">
        <f>AB32+AB68</f>
        <v>0</v>
      </c>
      <c r="AC69" s="68">
        <f>AC32+AC68</f>
        <v>0</v>
      </c>
      <c r="AD69" s="338"/>
      <c r="AE69" s="125"/>
      <c r="AH69" s="137"/>
    </row>
    <row r="70" spans="1:34" ht="15" customHeight="1">
      <c r="A70" s="129"/>
      <c r="B70" s="54" t="s">
        <v>1</v>
      </c>
      <c r="C70" s="69"/>
      <c r="D70" s="59"/>
      <c r="E70" s="59"/>
      <c r="F70" s="59"/>
      <c r="G70" s="59"/>
      <c r="H70" s="59"/>
      <c r="I70" s="59"/>
      <c r="J70" s="59"/>
      <c r="K70" s="59"/>
      <c r="L70" s="59"/>
      <c r="M70" s="59"/>
      <c r="N70" s="59"/>
      <c r="O70" s="59"/>
      <c r="P70" s="59"/>
      <c r="Q70" s="59"/>
      <c r="R70" s="59"/>
      <c r="S70" s="59"/>
      <c r="T70" s="59"/>
      <c r="U70" s="59"/>
      <c r="V70" s="59"/>
      <c r="W70" s="59"/>
      <c r="X70" s="59"/>
      <c r="Y70" s="59"/>
      <c r="Z70" s="59">
        <f t="shared" si="7"/>
        <v>0</v>
      </c>
      <c r="AA70" s="60">
        <f>SUMIF('调整分录-本期'!$D:$D,$A70,'调整分录-本期'!F:F)</f>
        <v>0</v>
      </c>
      <c r="AB70" s="60">
        <f>SUMIF('调整分录-本期'!$D:$D,$A70,'调整分录-本期'!G:G)</f>
        <v>0</v>
      </c>
      <c r="AC70" s="61"/>
      <c r="AD70" s="338"/>
      <c r="AE70" s="125"/>
      <c r="AH70" s="137"/>
    </row>
    <row r="71" spans="1:34" ht="15" customHeight="1">
      <c r="A71" s="129" t="s">
        <v>154</v>
      </c>
      <c r="B71" s="54" t="s">
        <v>3</v>
      </c>
      <c r="C71" s="58"/>
      <c r="D71" s="59"/>
      <c r="E71" s="59"/>
      <c r="F71" s="59"/>
      <c r="G71" s="59"/>
      <c r="H71" s="59"/>
      <c r="I71" s="59"/>
      <c r="J71" s="59"/>
      <c r="K71" s="59"/>
      <c r="L71" s="59"/>
      <c r="M71" s="59"/>
      <c r="N71" s="59"/>
      <c r="O71" s="59"/>
      <c r="P71" s="59"/>
      <c r="Q71" s="59"/>
      <c r="R71" s="59"/>
      <c r="S71" s="59"/>
      <c r="T71" s="59"/>
      <c r="U71" s="59"/>
      <c r="V71" s="59"/>
      <c r="W71" s="59"/>
      <c r="X71" s="59"/>
      <c r="Y71" s="59"/>
      <c r="Z71" s="59">
        <f t="shared" si="7"/>
        <v>0</v>
      </c>
      <c r="AA71" s="60">
        <f>SUMIF('调整分录-本期'!$D:$D,$A71,'调整分录-本期'!F:F)</f>
        <v>0</v>
      </c>
      <c r="AB71" s="60">
        <f>SUMIF('调整分录-本期'!$D:$D,$A71,'调整分录-本期'!G:G)</f>
        <v>0</v>
      </c>
      <c r="AC71" s="61">
        <f t="shared" ref="AC71:AC120" si="18">Z71+AB71-AA71</f>
        <v>0</v>
      </c>
      <c r="AD71" s="338"/>
      <c r="AE71" s="125"/>
      <c r="AH71" s="137"/>
    </row>
    <row r="72" spans="1:34" ht="15" customHeight="1">
      <c r="A72" s="129" t="s">
        <v>469</v>
      </c>
      <c r="B72" s="54" t="s">
        <v>454</v>
      </c>
      <c r="C72" s="58"/>
      <c r="D72" s="59"/>
      <c r="E72" s="59"/>
      <c r="F72" s="59"/>
      <c r="G72" s="59"/>
      <c r="H72" s="59"/>
      <c r="I72" s="59"/>
      <c r="J72" s="59"/>
      <c r="K72" s="59"/>
      <c r="L72" s="59"/>
      <c r="M72" s="59"/>
      <c r="N72" s="59"/>
      <c r="O72" s="59"/>
      <c r="P72" s="59"/>
      <c r="Q72" s="59"/>
      <c r="R72" s="59"/>
      <c r="S72" s="59"/>
      <c r="T72" s="59"/>
      <c r="U72" s="59"/>
      <c r="V72" s="59"/>
      <c r="W72" s="59"/>
      <c r="X72" s="59"/>
      <c r="Y72" s="59"/>
      <c r="Z72" s="59">
        <f t="shared" si="7"/>
        <v>0</v>
      </c>
      <c r="AA72" s="60">
        <f>SUMIF('调整分录-本期'!$D:$D,$A72,'调整分录-本期'!F:F)</f>
        <v>0</v>
      </c>
      <c r="AB72" s="60">
        <f>SUMIF('调整分录-本期'!$D:$D,$A72,'调整分录-本期'!G:G)</f>
        <v>0</v>
      </c>
      <c r="AC72" s="61">
        <f t="shared" si="18"/>
        <v>0</v>
      </c>
      <c r="AD72" s="338"/>
      <c r="AE72" s="125"/>
      <c r="AH72" s="137"/>
    </row>
    <row r="73" spans="1:34" ht="15" customHeight="1">
      <c r="A73" s="129" t="s">
        <v>471</v>
      </c>
      <c r="B73" s="54" t="s">
        <v>456</v>
      </c>
      <c r="C73" s="58"/>
      <c r="D73" s="59"/>
      <c r="E73" s="59"/>
      <c r="F73" s="59"/>
      <c r="G73" s="59"/>
      <c r="H73" s="59"/>
      <c r="I73" s="59"/>
      <c r="J73" s="59"/>
      <c r="K73" s="59"/>
      <c r="L73" s="59"/>
      <c r="M73" s="59"/>
      <c r="N73" s="59"/>
      <c r="O73" s="59"/>
      <c r="P73" s="59"/>
      <c r="Q73" s="59"/>
      <c r="R73" s="59"/>
      <c r="S73" s="59"/>
      <c r="T73" s="59"/>
      <c r="U73" s="59"/>
      <c r="V73" s="59"/>
      <c r="W73" s="59"/>
      <c r="X73" s="59"/>
      <c r="Y73" s="59"/>
      <c r="Z73" s="59">
        <f t="shared" si="7"/>
        <v>0</v>
      </c>
      <c r="AA73" s="60">
        <f>SUMIF('调整分录-本期'!$D:$D,$A73,'调整分录-本期'!F:F)</f>
        <v>0</v>
      </c>
      <c r="AB73" s="60">
        <f>SUMIF('调整分录-本期'!$D:$D,$A73,'调整分录-本期'!G:G)</f>
        <v>0</v>
      </c>
      <c r="AC73" s="61">
        <f t="shared" si="18"/>
        <v>0</v>
      </c>
      <c r="AD73" s="338"/>
      <c r="AE73" s="125"/>
      <c r="AH73" s="137"/>
    </row>
    <row r="74" spans="1:34" ht="15" customHeight="1">
      <c r="A74" s="129" t="s">
        <v>834</v>
      </c>
      <c r="B74" s="54" t="s">
        <v>815</v>
      </c>
      <c r="C74" s="58"/>
      <c r="D74" s="59"/>
      <c r="E74" s="59"/>
      <c r="F74" s="59"/>
      <c r="G74" s="59"/>
      <c r="H74" s="59"/>
      <c r="I74" s="59"/>
      <c r="J74" s="59"/>
      <c r="K74" s="59"/>
      <c r="L74" s="59"/>
      <c r="M74" s="59"/>
      <c r="N74" s="59"/>
      <c r="O74" s="59"/>
      <c r="P74" s="59"/>
      <c r="Q74" s="59"/>
      <c r="R74" s="59"/>
      <c r="S74" s="59"/>
      <c r="T74" s="59"/>
      <c r="U74" s="59"/>
      <c r="V74" s="59"/>
      <c r="W74" s="59"/>
      <c r="X74" s="59"/>
      <c r="Y74" s="59"/>
      <c r="Z74" s="59">
        <f t="shared" si="7"/>
        <v>0</v>
      </c>
      <c r="AA74" s="60">
        <f>SUMIF('调整分录-本期'!$D:$D,$A74,'调整分录-本期'!F:F)</f>
        <v>0</v>
      </c>
      <c r="AB74" s="60">
        <f>SUMIF('调整分录-本期'!$D:$D,$A74,'调整分录-本期'!G:G)</f>
        <v>0</v>
      </c>
      <c r="AC74" s="61">
        <f t="shared" si="18"/>
        <v>0</v>
      </c>
      <c r="AD74" s="338"/>
      <c r="AE74" s="125"/>
      <c r="AH74" s="137"/>
    </row>
    <row r="75" spans="1:34" ht="15" customHeight="1">
      <c r="A75" s="129" t="s">
        <v>472</v>
      </c>
      <c r="B75" s="54" t="s">
        <v>457</v>
      </c>
      <c r="C75" s="58"/>
      <c r="D75" s="59"/>
      <c r="E75" s="59"/>
      <c r="F75" s="59"/>
      <c r="G75" s="59"/>
      <c r="H75" s="59"/>
      <c r="I75" s="59"/>
      <c r="J75" s="59"/>
      <c r="K75" s="59"/>
      <c r="L75" s="59"/>
      <c r="M75" s="59"/>
      <c r="N75" s="59"/>
      <c r="O75" s="59"/>
      <c r="P75" s="59"/>
      <c r="Q75" s="59"/>
      <c r="R75" s="59"/>
      <c r="S75" s="59"/>
      <c r="T75" s="59"/>
      <c r="U75" s="59"/>
      <c r="V75" s="59"/>
      <c r="W75" s="59"/>
      <c r="X75" s="59"/>
      <c r="Y75" s="59"/>
      <c r="Z75" s="59">
        <f t="shared" ref="Z75:Z108" si="19">SUM(D75:Y75)</f>
        <v>0</v>
      </c>
      <c r="AA75" s="60">
        <f>SUMIF('调整分录-本期'!$D:$D,$A75,'调整分录-本期'!F:F)</f>
        <v>0</v>
      </c>
      <c r="AB75" s="60">
        <f>SUMIF('调整分录-本期'!$D:$D,$A75,'调整分录-本期'!G:G)</f>
        <v>0</v>
      </c>
      <c r="AC75" s="61">
        <f t="shared" si="18"/>
        <v>0</v>
      </c>
      <c r="AD75" s="338"/>
      <c r="AE75" s="125"/>
      <c r="AH75" s="137"/>
    </row>
    <row r="76" spans="1:34" ht="15" customHeight="1">
      <c r="A76" s="129" t="s">
        <v>797</v>
      </c>
      <c r="B76" s="54" t="s">
        <v>510</v>
      </c>
      <c r="C76" s="58"/>
      <c r="D76" s="59"/>
      <c r="E76" s="59"/>
      <c r="F76" s="59"/>
      <c r="G76" s="59"/>
      <c r="H76" s="59"/>
      <c r="I76" s="59"/>
      <c r="J76" s="59"/>
      <c r="K76" s="59"/>
      <c r="L76" s="59"/>
      <c r="M76" s="59"/>
      <c r="N76" s="59"/>
      <c r="O76" s="59"/>
      <c r="P76" s="59"/>
      <c r="Q76" s="59"/>
      <c r="R76" s="59"/>
      <c r="S76" s="59"/>
      <c r="T76" s="59"/>
      <c r="U76" s="59"/>
      <c r="V76" s="59"/>
      <c r="W76" s="59"/>
      <c r="X76" s="59"/>
      <c r="Y76" s="59"/>
      <c r="Z76" s="59">
        <f t="shared" si="19"/>
        <v>0</v>
      </c>
      <c r="AA76" s="60">
        <f>SUMIF('调整分录-本期'!$D:$D,$A76,'调整分录-本期'!F:F)</f>
        <v>0</v>
      </c>
      <c r="AB76" s="60">
        <f>SUMIF('调整分录-本期'!$D:$D,$A76,'调整分录-本期'!G:G)</f>
        <v>0</v>
      </c>
      <c r="AC76" s="61">
        <f t="shared" si="18"/>
        <v>0</v>
      </c>
      <c r="AD76" s="338"/>
      <c r="AE76" s="125"/>
      <c r="AH76" s="137"/>
    </row>
    <row r="77" spans="1:34" ht="15" customHeight="1">
      <c r="A77" s="129" t="s">
        <v>798</v>
      </c>
      <c r="B77" s="54" t="s">
        <v>511</v>
      </c>
      <c r="C77" s="58"/>
      <c r="D77" s="59"/>
      <c r="E77" s="59"/>
      <c r="F77" s="59"/>
      <c r="G77" s="59"/>
      <c r="H77" s="59"/>
      <c r="I77" s="59"/>
      <c r="J77" s="59"/>
      <c r="K77" s="59"/>
      <c r="L77" s="59"/>
      <c r="M77" s="59"/>
      <c r="N77" s="59"/>
      <c r="O77" s="59"/>
      <c r="P77" s="59"/>
      <c r="Q77" s="59"/>
      <c r="R77" s="59"/>
      <c r="S77" s="59"/>
      <c r="T77" s="59"/>
      <c r="U77" s="59"/>
      <c r="V77" s="59"/>
      <c r="W77" s="59"/>
      <c r="X77" s="59"/>
      <c r="Y77" s="59"/>
      <c r="Z77" s="59">
        <f t="shared" si="19"/>
        <v>0</v>
      </c>
      <c r="AA77" s="60">
        <f>SUMIF('调整分录-本期'!$D:$D,$A77,'调整分录-本期'!F:F)</f>
        <v>0</v>
      </c>
      <c r="AB77" s="60">
        <f>SUMIF('调整分录-本期'!$D:$D,$A77,'调整分录-本期'!G:G)</f>
        <v>0</v>
      </c>
      <c r="AC77" s="61">
        <f t="shared" si="18"/>
        <v>0</v>
      </c>
      <c r="AD77" s="338"/>
      <c r="AE77" s="125"/>
      <c r="AH77" s="137"/>
    </row>
    <row r="78" spans="1:34" ht="15" customHeight="1">
      <c r="A78" s="129" t="s">
        <v>155</v>
      </c>
      <c r="B78" s="54" t="s">
        <v>4</v>
      </c>
      <c r="C78" s="58"/>
      <c r="D78" s="59"/>
      <c r="E78" s="59"/>
      <c r="F78" s="59"/>
      <c r="G78" s="59"/>
      <c r="H78" s="59"/>
      <c r="I78" s="59"/>
      <c r="J78" s="59"/>
      <c r="K78" s="59"/>
      <c r="L78" s="59"/>
      <c r="M78" s="59"/>
      <c r="N78" s="59"/>
      <c r="O78" s="59"/>
      <c r="P78" s="59"/>
      <c r="Q78" s="59"/>
      <c r="R78" s="59"/>
      <c r="S78" s="59"/>
      <c r="T78" s="59"/>
      <c r="U78" s="59"/>
      <c r="V78" s="59"/>
      <c r="W78" s="59"/>
      <c r="X78" s="59"/>
      <c r="Y78" s="59"/>
      <c r="Z78" s="59">
        <f>SUM(D78:Y78)</f>
        <v>0</v>
      </c>
      <c r="AA78" s="60">
        <f>SUMIF('调整分录-本期'!$D:$D,$A78,'调整分录-本期'!F:F)</f>
        <v>0</v>
      </c>
      <c r="AB78" s="60">
        <f>SUMIF('调整分录-本期'!$D:$D,$A78,'调整分录-本期'!G:G)</f>
        <v>0</v>
      </c>
      <c r="AC78" s="61">
        <f t="shared" si="18"/>
        <v>0</v>
      </c>
      <c r="AD78" s="338"/>
      <c r="AE78" s="125"/>
      <c r="AH78" s="137"/>
    </row>
    <row r="79" spans="1:34" ht="15" customHeight="1">
      <c r="A79" s="129" t="s">
        <v>835</v>
      </c>
      <c r="B79" s="54" t="s">
        <v>816</v>
      </c>
      <c r="C79" s="58"/>
      <c r="D79" s="59"/>
      <c r="E79" s="59"/>
      <c r="F79" s="59"/>
      <c r="G79" s="59"/>
      <c r="H79" s="59"/>
      <c r="I79" s="59"/>
      <c r="J79" s="59"/>
      <c r="K79" s="59"/>
      <c r="L79" s="59"/>
      <c r="M79" s="59"/>
      <c r="N79" s="59"/>
      <c r="O79" s="59"/>
      <c r="P79" s="59"/>
      <c r="Q79" s="59"/>
      <c r="R79" s="59"/>
      <c r="S79" s="59"/>
      <c r="T79" s="59"/>
      <c r="U79" s="59"/>
      <c r="V79" s="59"/>
      <c r="W79" s="59"/>
      <c r="X79" s="59"/>
      <c r="Y79" s="59"/>
      <c r="Z79" s="59">
        <f t="shared" ref="Z79" si="20">SUM(D79:Y79)</f>
        <v>0</v>
      </c>
      <c r="AA79" s="60">
        <f>SUMIF('调整分录-本期'!$D:$D,$A79,'调整分录-本期'!F:F)</f>
        <v>0</v>
      </c>
      <c r="AB79" s="60">
        <f>SUMIF('调整分录-本期'!$D:$D,$A79,'调整分录-本期'!G:G)</f>
        <v>0</v>
      </c>
      <c r="AC79" s="61">
        <f t="shared" si="18"/>
        <v>0</v>
      </c>
      <c r="AD79" s="338"/>
      <c r="AE79" s="125"/>
      <c r="AH79" s="137"/>
    </row>
    <row r="80" spans="1:34" ht="15" customHeight="1">
      <c r="A80" s="129" t="s">
        <v>473</v>
      </c>
      <c r="B80" s="54" t="s">
        <v>458</v>
      </c>
      <c r="C80" s="58"/>
      <c r="D80" s="59"/>
      <c r="E80" s="59"/>
      <c r="F80" s="59"/>
      <c r="G80" s="59"/>
      <c r="H80" s="59"/>
      <c r="I80" s="59"/>
      <c r="J80" s="59"/>
      <c r="K80" s="59"/>
      <c r="L80" s="59"/>
      <c r="M80" s="59"/>
      <c r="N80" s="59"/>
      <c r="O80" s="59"/>
      <c r="P80" s="59"/>
      <c r="Q80" s="59"/>
      <c r="R80" s="59"/>
      <c r="S80" s="59"/>
      <c r="T80" s="59"/>
      <c r="U80" s="59"/>
      <c r="V80" s="59"/>
      <c r="W80" s="59"/>
      <c r="X80" s="59"/>
      <c r="Y80" s="59"/>
      <c r="Z80" s="59">
        <f>SUM(D80:Y80)</f>
        <v>0</v>
      </c>
      <c r="AA80" s="60">
        <f>SUMIF('调整分录-本期'!$D:$D,$A80,'调整分录-本期'!F:F)</f>
        <v>0</v>
      </c>
      <c r="AB80" s="60">
        <f>SUMIF('调整分录-本期'!$D:$D,$A80,'调整分录-本期'!G:G)</f>
        <v>0</v>
      </c>
      <c r="AC80" s="61">
        <f t="shared" si="18"/>
        <v>0</v>
      </c>
      <c r="AD80" s="338"/>
      <c r="AE80" s="125"/>
      <c r="AH80" s="137"/>
    </row>
    <row r="81" spans="1:34" ht="15" customHeight="1">
      <c r="A81" s="129" t="s">
        <v>470</v>
      </c>
      <c r="B81" s="54" t="s">
        <v>455</v>
      </c>
      <c r="C81" s="58"/>
      <c r="D81" s="59"/>
      <c r="E81" s="59"/>
      <c r="F81" s="59"/>
      <c r="G81" s="59"/>
      <c r="H81" s="59"/>
      <c r="I81" s="59"/>
      <c r="J81" s="59"/>
      <c r="K81" s="59"/>
      <c r="L81" s="59"/>
      <c r="M81" s="59"/>
      <c r="N81" s="59"/>
      <c r="O81" s="59"/>
      <c r="P81" s="59"/>
      <c r="Q81" s="59"/>
      <c r="R81" s="59"/>
      <c r="S81" s="59"/>
      <c r="T81" s="59"/>
      <c r="U81" s="59"/>
      <c r="V81" s="59"/>
      <c r="W81" s="59"/>
      <c r="X81" s="59"/>
      <c r="Y81" s="59"/>
      <c r="Z81" s="59">
        <f>SUM(D81:Y81)</f>
        <v>0</v>
      </c>
      <c r="AA81" s="60">
        <f>SUMIF('调整分录-本期'!$D:$D,$A81,'调整分录-本期'!F:F)</f>
        <v>0</v>
      </c>
      <c r="AB81" s="60">
        <f>SUMIF('调整分录-本期'!$D:$D,$A81,'调整分录-本期'!G:G)</f>
        <v>0</v>
      </c>
      <c r="AC81" s="61">
        <f>Z81+AB81-AA81</f>
        <v>0</v>
      </c>
      <c r="AD81" s="338"/>
      <c r="AE81" s="125"/>
      <c r="AH81" s="137"/>
    </row>
    <row r="82" spans="1:34" ht="15" customHeight="1">
      <c r="A82" s="129" t="s">
        <v>477</v>
      </c>
      <c r="B82" s="54" t="s">
        <v>460</v>
      </c>
      <c r="C82" s="58"/>
      <c r="D82" s="59"/>
      <c r="E82" s="59"/>
      <c r="F82" s="59"/>
      <c r="G82" s="59"/>
      <c r="H82" s="59"/>
      <c r="I82" s="59"/>
      <c r="J82" s="59"/>
      <c r="K82" s="59"/>
      <c r="L82" s="59"/>
      <c r="M82" s="59"/>
      <c r="N82" s="59"/>
      <c r="O82" s="59"/>
      <c r="P82" s="59"/>
      <c r="Q82" s="59"/>
      <c r="R82" s="59"/>
      <c r="S82" s="59"/>
      <c r="T82" s="59"/>
      <c r="U82" s="59"/>
      <c r="V82" s="59"/>
      <c r="W82" s="59"/>
      <c r="X82" s="59"/>
      <c r="Y82" s="59"/>
      <c r="Z82" s="59">
        <f t="shared" si="19"/>
        <v>0</v>
      </c>
      <c r="AA82" s="60">
        <f>SUMIF('调整分录-本期'!$D:$D,$A82,'调整分录-本期'!F:F)</f>
        <v>0</v>
      </c>
      <c r="AB82" s="60">
        <f>SUMIF('调整分录-本期'!$D:$D,$A82,'调整分录-本期'!G:G)</f>
        <v>0</v>
      </c>
      <c r="AC82" s="61">
        <f t="shared" si="18"/>
        <v>0</v>
      </c>
      <c r="AD82" s="338"/>
      <c r="AE82" s="125"/>
      <c r="AH82" s="137"/>
    </row>
    <row r="83" spans="1:34" ht="15" customHeight="1">
      <c r="A83" s="129" t="s">
        <v>478</v>
      </c>
      <c r="B83" s="54" t="s">
        <v>461</v>
      </c>
      <c r="C83" s="58"/>
      <c r="D83" s="59"/>
      <c r="E83" s="59"/>
      <c r="F83" s="59"/>
      <c r="G83" s="59"/>
      <c r="H83" s="59"/>
      <c r="I83" s="59"/>
      <c r="J83" s="59"/>
      <c r="K83" s="59"/>
      <c r="L83" s="59"/>
      <c r="M83" s="59"/>
      <c r="N83" s="59"/>
      <c r="O83" s="59"/>
      <c r="P83" s="59"/>
      <c r="Q83" s="59"/>
      <c r="R83" s="59"/>
      <c r="S83" s="59"/>
      <c r="T83" s="59"/>
      <c r="U83" s="59"/>
      <c r="V83" s="59"/>
      <c r="W83" s="59"/>
      <c r="X83" s="59"/>
      <c r="Y83" s="59"/>
      <c r="Z83" s="59">
        <f>SUM(D83:Y83)</f>
        <v>0</v>
      </c>
      <c r="AA83" s="60">
        <f>SUMIF('调整分录-本期'!$D:$D,$A83,'调整分录-本期'!F:F)</f>
        <v>0</v>
      </c>
      <c r="AB83" s="60">
        <f>SUMIF('调整分录-本期'!$D:$D,$A83,'调整分录-本期'!G:G)</f>
        <v>0</v>
      </c>
      <c r="AC83" s="61">
        <f t="shared" si="18"/>
        <v>0</v>
      </c>
      <c r="AD83" s="338"/>
      <c r="AE83" s="125"/>
      <c r="AH83" s="137"/>
    </row>
    <row r="84" spans="1:34" ht="15" customHeight="1">
      <c r="A84" s="129" t="s">
        <v>156</v>
      </c>
      <c r="B84" s="54" t="s">
        <v>6</v>
      </c>
      <c r="C84" s="58"/>
      <c r="D84" s="59"/>
      <c r="E84" s="59"/>
      <c r="F84" s="59"/>
      <c r="G84" s="59"/>
      <c r="H84" s="59"/>
      <c r="I84" s="59"/>
      <c r="J84" s="59"/>
      <c r="K84" s="59"/>
      <c r="L84" s="59"/>
      <c r="M84" s="59"/>
      <c r="N84" s="59"/>
      <c r="O84" s="59"/>
      <c r="P84" s="59"/>
      <c r="Q84" s="59"/>
      <c r="R84" s="59"/>
      <c r="S84" s="59"/>
      <c r="T84" s="59"/>
      <c r="U84" s="59"/>
      <c r="V84" s="59"/>
      <c r="W84" s="59"/>
      <c r="X84" s="59"/>
      <c r="Y84" s="59"/>
      <c r="Z84" s="59">
        <f t="shared" si="19"/>
        <v>0</v>
      </c>
      <c r="AA84" s="60">
        <f>SUMIF('调整分录-本期'!$D:$D,$A84,'调整分录-本期'!F:F)</f>
        <v>0</v>
      </c>
      <c r="AB84" s="60">
        <f>SUMIF('调整分录-本期'!$D:$D,$A84,'调整分录-本期'!G:G)</f>
        <v>0</v>
      </c>
      <c r="AC84" s="61">
        <f t="shared" si="18"/>
        <v>0</v>
      </c>
      <c r="AD84" s="338"/>
      <c r="AE84" s="125"/>
      <c r="AH84" s="137"/>
    </row>
    <row r="85" spans="1:34" ht="15" customHeight="1">
      <c r="A85" s="129" t="s">
        <v>157</v>
      </c>
      <c r="B85" s="54" t="s">
        <v>8</v>
      </c>
      <c r="C85" s="58"/>
      <c r="D85" s="59"/>
      <c r="E85" s="59"/>
      <c r="F85" s="59"/>
      <c r="G85" s="59"/>
      <c r="H85" s="59"/>
      <c r="I85" s="59"/>
      <c r="J85" s="59"/>
      <c r="K85" s="59"/>
      <c r="L85" s="59"/>
      <c r="M85" s="59"/>
      <c r="N85" s="59"/>
      <c r="O85" s="59"/>
      <c r="P85" s="59"/>
      <c r="Q85" s="59"/>
      <c r="R85" s="59"/>
      <c r="S85" s="59"/>
      <c r="T85" s="59"/>
      <c r="U85" s="59"/>
      <c r="V85" s="59"/>
      <c r="W85" s="59"/>
      <c r="X85" s="59"/>
      <c r="Y85" s="59"/>
      <c r="Z85" s="59">
        <f t="shared" si="19"/>
        <v>0</v>
      </c>
      <c r="AA85" s="60">
        <f>SUMIF('调整分录-本期'!$D:$D,$A85,'调整分录-本期'!F:F)</f>
        <v>0</v>
      </c>
      <c r="AB85" s="60">
        <f>SUMIF('调整分录-本期'!$D:$D,$A85,'调整分录-本期'!G:G)</f>
        <v>0</v>
      </c>
      <c r="AC85" s="61">
        <f t="shared" si="18"/>
        <v>0</v>
      </c>
      <c r="AD85" s="338"/>
      <c r="AE85" s="125"/>
      <c r="AH85" s="137"/>
    </row>
    <row r="86" spans="1:34" ht="15" customHeight="1">
      <c r="A86" s="129" t="s">
        <v>158</v>
      </c>
      <c r="B86" s="54" t="s">
        <v>10</v>
      </c>
      <c r="C86" s="58"/>
      <c r="D86" s="59"/>
      <c r="E86" s="59"/>
      <c r="F86" s="59"/>
      <c r="G86" s="59"/>
      <c r="H86" s="59"/>
      <c r="I86" s="59"/>
      <c r="J86" s="59"/>
      <c r="K86" s="59"/>
      <c r="L86" s="59"/>
      <c r="M86" s="59"/>
      <c r="N86" s="59"/>
      <c r="O86" s="59"/>
      <c r="P86" s="59"/>
      <c r="Q86" s="59"/>
      <c r="R86" s="59"/>
      <c r="S86" s="59"/>
      <c r="T86" s="59"/>
      <c r="U86" s="59"/>
      <c r="V86" s="59"/>
      <c r="W86" s="59"/>
      <c r="X86" s="59"/>
      <c r="Y86" s="59"/>
      <c r="Z86" s="59">
        <f t="shared" si="19"/>
        <v>0</v>
      </c>
      <c r="AA86" s="60">
        <f>SUMIF('调整分录-本期'!$D:$D,$A86,'调整分录-本期'!F:F)</f>
        <v>0</v>
      </c>
      <c r="AB86" s="60">
        <f>SUMIF('调整分录-本期'!$D:$D,$A86,'调整分录-本期'!G:G)</f>
        <v>0</v>
      </c>
      <c r="AC86" s="61">
        <f t="shared" si="18"/>
        <v>0</v>
      </c>
      <c r="AD86" s="338"/>
      <c r="AE86" s="125"/>
      <c r="AH86" s="137"/>
    </row>
    <row r="87" spans="1:34" ht="15" customHeight="1">
      <c r="A87" s="129" t="s">
        <v>474</v>
      </c>
      <c r="B87" s="54" t="s">
        <v>817</v>
      </c>
      <c r="C87" s="58"/>
      <c r="D87" s="59"/>
      <c r="E87" s="59"/>
      <c r="F87" s="59"/>
      <c r="G87" s="59"/>
      <c r="H87" s="59"/>
      <c r="I87" s="59"/>
      <c r="J87" s="59"/>
      <c r="K87" s="59"/>
      <c r="L87" s="59"/>
      <c r="M87" s="59"/>
      <c r="N87" s="59"/>
      <c r="O87" s="59"/>
      <c r="P87" s="59"/>
      <c r="Q87" s="59"/>
      <c r="R87" s="59"/>
      <c r="S87" s="59"/>
      <c r="T87" s="59"/>
      <c r="U87" s="59"/>
      <c r="V87" s="59"/>
      <c r="W87" s="59"/>
      <c r="X87" s="59"/>
      <c r="Y87" s="59"/>
      <c r="Z87" s="59">
        <f t="shared" ref="Z87" si="21">SUM(D87:Y87)</f>
        <v>0</v>
      </c>
      <c r="AA87" s="60">
        <f>SUMIF('调整分录-本期'!$D:$D,$A87,'调整分录-本期'!F:F)</f>
        <v>0</v>
      </c>
      <c r="AB87" s="60">
        <f>SUMIF('调整分录-本期'!$D:$D,$A87,'调整分录-本期'!G:G)</f>
        <v>0</v>
      </c>
      <c r="AC87" s="61">
        <f t="shared" si="18"/>
        <v>0</v>
      </c>
      <c r="AD87" s="338"/>
      <c r="AE87" s="125"/>
      <c r="AH87" s="137"/>
    </row>
    <row r="88" spans="1:34" ht="15" customHeight="1">
      <c r="A88" s="129" t="s">
        <v>475</v>
      </c>
      <c r="B88" s="54" t="s">
        <v>459</v>
      </c>
      <c r="C88" s="58"/>
      <c r="D88" s="59"/>
      <c r="E88" s="59"/>
      <c r="F88" s="59"/>
      <c r="G88" s="59"/>
      <c r="H88" s="59"/>
      <c r="I88" s="59"/>
      <c r="J88" s="59"/>
      <c r="K88" s="59"/>
      <c r="L88" s="59"/>
      <c r="M88" s="59"/>
      <c r="N88" s="59"/>
      <c r="O88" s="59"/>
      <c r="P88" s="59"/>
      <c r="Q88" s="59"/>
      <c r="R88" s="59"/>
      <c r="S88" s="59"/>
      <c r="T88" s="59"/>
      <c r="U88" s="59"/>
      <c r="V88" s="59"/>
      <c r="W88" s="59"/>
      <c r="X88" s="59"/>
      <c r="Y88" s="59"/>
      <c r="Z88" s="59">
        <f t="shared" si="19"/>
        <v>0</v>
      </c>
      <c r="AA88" s="60">
        <f>SUMIF('调整分录-本期'!$D:$D,$A88,'调整分录-本期'!F:F)</f>
        <v>0</v>
      </c>
      <c r="AB88" s="60">
        <f>SUMIF('调整分录-本期'!$D:$D,$A88,'调整分录-本期'!G:G)</f>
        <v>0</v>
      </c>
      <c r="AC88" s="61">
        <f t="shared" si="18"/>
        <v>0</v>
      </c>
      <c r="AD88" s="338"/>
      <c r="AE88" s="125"/>
      <c r="AH88" s="137"/>
    </row>
    <row r="89" spans="1:34" ht="15" customHeight="1">
      <c r="A89" s="129" t="s">
        <v>479</v>
      </c>
      <c r="B89" s="54" t="s">
        <v>462</v>
      </c>
      <c r="C89" s="58"/>
      <c r="D89" s="59"/>
      <c r="E89" s="59"/>
      <c r="F89" s="59"/>
      <c r="G89" s="59"/>
      <c r="H89" s="59"/>
      <c r="I89" s="59"/>
      <c r="J89" s="59"/>
      <c r="K89" s="59"/>
      <c r="L89" s="59"/>
      <c r="M89" s="59"/>
      <c r="N89" s="59"/>
      <c r="O89" s="59"/>
      <c r="P89" s="59"/>
      <c r="Q89" s="59"/>
      <c r="R89" s="59"/>
      <c r="S89" s="59"/>
      <c r="T89" s="59"/>
      <c r="U89" s="59"/>
      <c r="V89" s="59"/>
      <c r="W89" s="59"/>
      <c r="X89" s="59"/>
      <c r="Y89" s="59"/>
      <c r="Z89" s="59">
        <f t="shared" si="19"/>
        <v>0</v>
      </c>
      <c r="AA89" s="60">
        <f>SUMIF('调整分录-本期'!$D:$D,$A89,'调整分录-本期'!F:F)</f>
        <v>0</v>
      </c>
      <c r="AB89" s="60">
        <f>SUMIF('调整分录-本期'!$D:$D,$A89,'调整分录-本期'!G:G)</f>
        <v>0</v>
      </c>
      <c r="AC89" s="61">
        <f t="shared" si="18"/>
        <v>0</v>
      </c>
      <c r="AD89" s="338"/>
      <c r="AE89" s="125"/>
      <c r="AH89" s="137"/>
    </row>
    <row r="90" spans="1:34" ht="15" customHeight="1">
      <c r="A90" s="129" t="s">
        <v>159</v>
      </c>
      <c r="B90" s="54" t="s">
        <v>15</v>
      </c>
      <c r="C90" s="58"/>
      <c r="D90" s="59"/>
      <c r="E90" s="59"/>
      <c r="F90" s="59"/>
      <c r="G90" s="59"/>
      <c r="H90" s="59"/>
      <c r="I90" s="59"/>
      <c r="J90" s="59"/>
      <c r="K90" s="59"/>
      <c r="L90" s="59"/>
      <c r="M90" s="59"/>
      <c r="N90" s="59"/>
      <c r="O90" s="59"/>
      <c r="P90" s="59"/>
      <c r="Q90" s="59"/>
      <c r="R90" s="59"/>
      <c r="S90" s="59"/>
      <c r="T90" s="59"/>
      <c r="U90" s="59"/>
      <c r="V90" s="59"/>
      <c r="W90" s="59"/>
      <c r="X90" s="59"/>
      <c r="Y90" s="59"/>
      <c r="Z90" s="59">
        <f t="shared" si="19"/>
        <v>0</v>
      </c>
      <c r="AA90" s="60">
        <f>SUMIF('调整分录-本期'!$D:$D,$A90,'调整分录-本期'!F:F)</f>
        <v>0</v>
      </c>
      <c r="AB90" s="60">
        <f>SUMIF('调整分录-本期'!$D:$D,$A90,'调整分录-本期'!G:G)</f>
        <v>0</v>
      </c>
      <c r="AC90" s="61">
        <f t="shared" si="18"/>
        <v>0</v>
      </c>
      <c r="AD90" s="338"/>
      <c r="AE90" s="125"/>
      <c r="AH90" s="137"/>
    </row>
    <row r="91" spans="1:34" ht="15" customHeight="1">
      <c r="A91" s="129" t="s">
        <v>160</v>
      </c>
      <c r="B91" s="54" t="s">
        <v>17</v>
      </c>
      <c r="C91" s="58"/>
      <c r="D91" s="59"/>
      <c r="E91" s="59"/>
      <c r="F91" s="59"/>
      <c r="G91" s="59"/>
      <c r="H91" s="59"/>
      <c r="I91" s="59"/>
      <c r="J91" s="59"/>
      <c r="K91" s="59"/>
      <c r="L91" s="59"/>
      <c r="M91" s="59"/>
      <c r="N91" s="59"/>
      <c r="O91" s="59"/>
      <c r="P91" s="59"/>
      <c r="Q91" s="59"/>
      <c r="R91" s="59"/>
      <c r="S91" s="59"/>
      <c r="T91" s="59"/>
      <c r="U91" s="59"/>
      <c r="V91" s="59"/>
      <c r="W91" s="59"/>
      <c r="X91" s="59"/>
      <c r="Y91" s="59"/>
      <c r="Z91" s="59">
        <f t="shared" si="19"/>
        <v>0</v>
      </c>
      <c r="AA91" s="60">
        <f>SUMIF('调整分录-本期'!$D:$D,$A91,'调整分录-本期'!F:F)</f>
        <v>0</v>
      </c>
      <c r="AB91" s="60">
        <f>SUMIF('调整分录-本期'!$D:$D,$A91,'调整分录-本期'!G:G)</f>
        <v>0</v>
      </c>
      <c r="AC91" s="61">
        <f t="shared" si="18"/>
        <v>0</v>
      </c>
      <c r="AD91" s="338"/>
      <c r="AE91" s="125"/>
      <c r="AH91" s="137"/>
    </row>
    <row r="92" spans="1:34" ht="15" customHeight="1">
      <c r="B92" s="62" t="s">
        <v>20</v>
      </c>
      <c r="C92" s="66"/>
      <c r="D92" s="67">
        <f>SUM(D71:D91)</f>
        <v>0</v>
      </c>
      <c r="E92" s="67"/>
      <c r="F92" s="67"/>
      <c r="G92" s="67">
        <f>SUM(G71:G91)</f>
        <v>0</v>
      </c>
      <c r="H92" s="67">
        <f>SUM(H71:H91)</f>
        <v>0</v>
      </c>
      <c r="I92" s="67">
        <f>SUM(I71:I91)</f>
        <v>0</v>
      </c>
      <c r="J92" s="67">
        <f>SUM(J71:J91)</f>
        <v>0</v>
      </c>
      <c r="K92" s="67">
        <f>SUM(K71:K91)</f>
        <v>0</v>
      </c>
      <c r="L92" s="67"/>
      <c r="M92" s="67"/>
      <c r="N92" s="67"/>
      <c r="O92" s="67"/>
      <c r="P92" s="67"/>
      <c r="Q92" s="67"/>
      <c r="R92" s="67"/>
      <c r="S92" s="67"/>
      <c r="T92" s="67"/>
      <c r="U92" s="67"/>
      <c r="V92" s="67"/>
      <c r="W92" s="67"/>
      <c r="X92" s="67"/>
      <c r="Y92" s="67"/>
      <c r="Z92" s="63">
        <f t="shared" si="19"/>
        <v>0</v>
      </c>
      <c r="AA92" s="67">
        <f>SUM(AA71:AA91)</f>
        <v>0</v>
      </c>
      <c r="AB92" s="67">
        <f>SUM(AB71:AB91)</f>
        <v>0</v>
      </c>
      <c r="AC92" s="68">
        <f>SUM(AC71:AC91)</f>
        <v>0</v>
      </c>
      <c r="AD92" s="338"/>
      <c r="AE92" s="125"/>
      <c r="AH92" s="137"/>
    </row>
    <row r="93" spans="1:34" ht="15" customHeight="1">
      <c r="B93" s="2"/>
      <c r="C93" s="58"/>
      <c r="D93" s="59"/>
      <c r="E93" s="59"/>
      <c r="F93" s="59"/>
      <c r="G93" s="59"/>
      <c r="H93" s="59"/>
      <c r="I93" s="59"/>
      <c r="J93" s="59"/>
      <c r="K93" s="59"/>
      <c r="L93" s="59"/>
      <c r="M93" s="59"/>
      <c r="N93" s="59"/>
      <c r="O93" s="59"/>
      <c r="P93" s="59"/>
      <c r="Q93" s="59"/>
      <c r="R93" s="59"/>
      <c r="S93" s="59"/>
      <c r="T93" s="59"/>
      <c r="U93" s="59"/>
      <c r="V93" s="59"/>
      <c r="W93" s="59"/>
      <c r="X93" s="59"/>
      <c r="Y93" s="59"/>
      <c r="Z93" s="59"/>
      <c r="AA93" s="60"/>
      <c r="AB93" s="60"/>
      <c r="AC93" s="61"/>
      <c r="AD93" s="338"/>
      <c r="AE93" s="125"/>
      <c r="AH93" s="137"/>
    </row>
    <row r="94" spans="1:34" ht="15" customHeight="1">
      <c r="B94" s="54" t="s">
        <v>22</v>
      </c>
      <c r="C94" s="58"/>
      <c r="D94" s="59"/>
      <c r="E94" s="59"/>
      <c r="F94" s="59"/>
      <c r="G94" s="59"/>
      <c r="H94" s="59"/>
      <c r="I94" s="59"/>
      <c r="J94" s="59"/>
      <c r="K94" s="59"/>
      <c r="L94" s="59"/>
      <c r="M94" s="59"/>
      <c r="N94" s="59"/>
      <c r="O94" s="59"/>
      <c r="P94" s="59"/>
      <c r="Q94" s="59"/>
      <c r="R94" s="59"/>
      <c r="S94" s="59"/>
      <c r="T94" s="59"/>
      <c r="U94" s="59"/>
      <c r="V94" s="59"/>
      <c r="W94" s="59"/>
      <c r="X94" s="59"/>
      <c r="Y94" s="59"/>
      <c r="Z94" s="59"/>
      <c r="AA94" s="60"/>
      <c r="AB94" s="60"/>
      <c r="AC94" s="61"/>
      <c r="AD94" s="338"/>
      <c r="AE94" s="125"/>
      <c r="AH94" s="137"/>
    </row>
    <row r="95" spans="1:34" ht="15" customHeight="1">
      <c r="A95" s="124" t="s">
        <v>892</v>
      </c>
      <c r="B95" s="54" t="s">
        <v>891</v>
      </c>
      <c r="C95" s="58"/>
      <c r="D95" s="59"/>
      <c r="E95" s="59"/>
      <c r="F95" s="59"/>
      <c r="G95" s="59"/>
      <c r="H95" s="59"/>
      <c r="I95" s="59"/>
      <c r="J95" s="59"/>
      <c r="K95" s="59"/>
      <c r="L95" s="59"/>
      <c r="M95" s="59"/>
      <c r="N95" s="59"/>
      <c r="O95" s="59"/>
      <c r="P95" s="59"/>
      <c r="Q95" s="59"/>
      <c r="R95" s="59"/>
      <c r="S95" s="59"/>
      <c r="T95" s="59"/>
      <c r="U95" s="59"/>
      <c r="V95" s="59"/>
      <c r="W95" s="59"/>
      <c r="X95" s="59"/>
      <c r="Y95" s="59"/>
      <c r="Z95" s="59">
        <f>SUM(D95:Y95)</f>
        <v>0</v>
      </c>
      <c r="AA95" s="60">
        <f>SUMIF('调整分录-本期'!$D:$D,$A95,'调整分录-本期'!F:F)</f>
        <v>0</v>
      </c>
      <c r="AB95" s="60">
        <f>SUMIF('调整分录-本期'!$D:$D,$A95,'调整分录-本期'!G:G)</f>
        <v>0</v>
      </c>
      <c r="AC95" s="61">
        <f>Z95+AB95-AA95</f>
        <v>0</v>
      </c>
      <c r="AD95" s="338"/>
      <c r="AE95" s="125"/>
      <c r="AH95" s="137"/>
    </row>
    <row r="96" spans="1:34" ht="15" customHeight="1">
      <c r="A96" s="124" t="s">
        <v>161</v>
      </c>
      <c r="B96" s="54" t="s">
        <v>23</v>
      </c>
      <c r="C96" s="58"/>
      <c r="D96" s="59"/>
      <c r="E96" s="59"/>
      <c r="F96" s="59"/>
      <c r="G96" s="59"/>
      <c r="H96" s="59"/>
      <c r="I96" s="59"/>
      <c r="J96" s="59"/>
      <c r="K96" s="59"/>
      <c r="L96" s="59"/>
      <c r="M96" s="59"/>
      <c r="N96" s="59"/>
      <c r="O96" s="59"/>
      <c r="P96" s="59"/>
      <c r="Q96" s="59"/>
      <c r="R96" s="59"/>
      <c r="S96" s="59"/>
      <c r="T96" s="59"/>
      <c r="U96" s="59"/>
      <c r="V96" s="59"/>
      <c r="W96" s="59"/>
      <c r="X96" s="59"/>
      <c r="Y96" s="59"/>
      <c r="Z96" s="59">
        <f>SUM(D96:Y96)</f>
        <v>0</v>
      </c>
      <c r="AA96" s="60">
        <f>SUMIF('调整分录-本期'!$D:$D,$A96,'调整分录-本期'!F:F)</f>
        <v>0</v>
      </c>
      <c r="AB96" s="60">
        <f>SUMIF('调整分录-本期'!$D:$D,$A96,'调整分录-本期'!G:G)</f>
        <v>0</v>
      </c>
      <c r="AC96" s="61">
        <f>Z96+AB96-AA96</f>
        <v>0</v>
      </c>
      <c r="AD96" s="338"/>
      <c r="AE96" s="125"/>
      <c r="AH96" s="137"/>
    </row>
    <row r="97" spans="1:34" ht="15" customHeight="1">
      <c r="A97" s="124" t="s">
        <v>162</v>
      </c>
      <c r="B97" s="54" t="s">
        <v>24</v>
      </c>
      <c r="C97" s="58"/>
      <c r="D97" s="59"/>
      <c r="E97" s="59"/>
      <c r="F97" s="59"/>
      <c r="G97" s="59"/>
      <c r="H97" s="59"/>
      <c r="I97" s="59"/>
      <c r="J97" s="59"/>
      <c r="K97" s="59"/>
      <c r="L97" s="59"/>
      <c r="M97" s="59"/>
      <c r="N97" s="59"/>
      <c r="O97" s="59"/>
      <c r="P97" s="59"/>
      <c r="Q97" s="59"/>
      <c r="R97" s="59"/>
      <c r="S97" s="59"/>
      <c r="T97" s="59"/>
      <c r="U97" s="59"/>
      <c r="V97" s="59"/>
      <c r="W97" s="59"/>
      <c r="X97" s="59"/>
      <c r="Y97" s="59"/>
      <c r="Z97" s="59">
        <f t="shared" si="19"/>
        <v>0</v>
      </c>
      <c r="AA97" s="60">
        <f>SUMIF('调整分录-本期'!$D:$D,$A97,'调整分录-本期'!F:F)</f>
        <v>0</v>
      </c>
      <c r="AB97" s="60">
        <f>SUMIF('调整分录-本期'!$D:$D,$A97,'调整分录-本期'!G:G)</f>
        <v>0</v>
      </c>
      <c r="AC97" s="61">
        <f t="shared" si="18"/>
        <v>0</v>
      </c>
      <c r="AD97" s="338"/>
      <c r="AE97" s="125"/>
      <c r="AH97" s="137"/>
    </row>
    <row r="98" spans="1:34" ht="15" customHeight="1">
      <c r="B98" s="54" t="s">
        <v>25</v>
      </c>
      <c r="C98" s="58"/>
      <c r="D98" s="59"/>
      <c r="E98" s="59"/>
      <c r="F98" s="59"/>
      <c r="G98" s="59"/>
      <c r="H98" s="59"/>
      <c r="I98" s="59"/>
      <c r="J98" s="59"/>
      <c r="K98" s="59"/>
      <c r="L98" s="59"/>
      <c r="M98" s="59"/>
      <c r="N98" s="59"/>
      <c r="O98" s="59"/>
      <c r="P98" s="59"/>
      <c r="Q98" s="59"/>
      <c r="R98" s="59"/>
      <c r="S98" s="59"/>
      <c r="T98" s="59"/>
      <c r="U98" s="59"/>
      <c r="V98" s="59"/>
      <c r="W98" s="59"/>
      <c r="X98" s="59"/>
      <c r="Y98" s="59"/>
      <c r="Z98" s="59">
        <f t="shared" si="19"/>
        <v>0</v>
      </c>
      <c r="AA98" s="60">
        <f>SUMIF('调整分录-本期'!$D:$D,$A98,'调整分录-本期'!F:F)</f>
        <v>0</v>
      </c>
      <c r="AB98" s="60">
        <f>SUMIF('调整分录-本期'!$D:$D,$A98,'调整分录-本期'!G:G)</f>
        <v>0</v>
      </c>
      <c r="AC98" s="61">
        <f t="shared" si="18"/>
        <v>0</v>
      </c>
      <c r="AD98" s="338"/>
      <c r="AE98" s="125"/>
      <c r="AH98" s="137"/>
    </row>
    <row r="99" spans="1:34" ht="15" customHeight="1">
      <c r="B99" s="54" t="s">
        <v>27</v>
      </c>
      <c r="C99" s="58"/>
      <c r="D99" s="59"/>
      <c r="E99" s="59"/>
      <c r="F99" s="59"/>
      <c r="G99" s="59"/>
      <c r="H99" s="59"/>
      <c r="I99" s="59"/>
      <c r="J99" s="59"/>
      <c r="K99" s="59"/>
      <c r="L99" s="59"/>
      <c r="M99" s="59"/>
      <c r="N99" s="59"/>
      <c r="O99" s="59"/>
      <c r="P99" s="59"/>
      <c r="Q99" s="59"/>
      <c r="R99" s="59"/>
      <c r="S99" s="59"/>
      <c r="T99" s="59"/>
      <c r="U99" s="59"/>
      <c r="V99" s="59"/>
      <c r="W99" s="59"/>
      <c r="X99" s="59"/>
      <c r="Y99" s="59"/>
      <c r="Z99" s="59">
        <f t="shared" si="19"/>
        <v>0</v>
      </c>
      <c r="AA99" s="60">
        <f>SUMIF('调整分录-本期'!$D:$D,$A99,'调整分录-本期'!F:F)</f>
        <v>0</v>
      </c>
      <c r="AB99" s="60">
        <f>SUMIF('调整分录-本期'!$D:$D,$A99,'调整分录-本期'!G:G)</f>
        <v>0</v>
      </c>
      <c r="AC99" s="61">
        <f t="shared" si="18"/>
        <v>0</v>
      </c>
      <c r="AD99" s="338"/>
      <c r="AE99" s="125"/>
      <c r="AH99" s="137"/>
    </row>
    <row r="100" spans="1:34" ht="15" customHeight="1">
      <c r="A100" s="124" t="s">
        <v>836</v>
      </c>
      <c r="B100" s="54" t="s">
        <v>818</v>
      </c>
      <c r="C100" s="58"/>
      <c r="D100" s="59"/>
      <c r="E100" s="59"/>
      <c r="F100" s="59"/>
      <c r="G100" s="59"/>
      <c r="H100" s="59"/>
      <c r="I100" s="59"/>
      <c r="J100" s="59"/>
      <c r="K100" s="59"/>
      <c r="L100" s="59"/>
      <c r="M100" s="59"/>
      <c r="N100" s="59"/>
      <c r="O100" s="59"/>
      <c r="P100" s="59"/>
      <c r="Q100" s="59"/>
      <c r="R100" s="59"/>
      <c r="S100" s="59"/>
      <c r="T100" s="59"/>
      <c r="U100" s="59"/>
      <c r="V100" s="59"/>
      <c r="W100" s="59"/>
      <c r="X100" s="59"/>
      <c r="Y100" s="59"/>
      <c r="Z100" s="59">
        <f t="shared" ref="Z100" si="22">SUM(D100:Y100)</f>
        <v>0</v>
      </c>
      <c r="AA100" s="60"/>
      <c r="AB100" s="60"/>
      <c r="AC100" s="61">
        <f t="shared" si="18"/>
        <v>0</v>
      </c>
      <c r="AD100" s="338"/>
      <c r="AE100" s="125"/>
      <c r="AH100" s="137"/>
    </row>
    <row r="101" spans="1:34" ht="15" customHeight="1">
      <c r="A101" s="124" t="s">
        <v>163</v>
      </c>
      <c r="B101" s="54" t="s">
        <v>29</v>
      </c>
      <c r="C101" s="58"/>
      <c r="D101" s="59"/>
      <c r="E101" s="59"/>
      <c r="F101" s="59"/>
      <c r="G101" s="59"/>
      <c r="H101" s="59"/>
      <c r="I101" s="59"/>
      <c r="J101" s="59"/>
      <c r="K101" s="59"/>
      <c r="L101" s="59"/>
      <c r="M101" s="59"/>
      <c r="N101" s="59"/>
      <c r="O101" s="59"/>
      <c r="P101" s="59"/>
      <c r="Q101" s="59"/>
      <c r="R101" s="59"/>
      <c r="S101" s="59"/>
      <c r="T101" s="59"/>
      <c r="U101" s="59"/>
      <c r="V101" s="59"/>
      <c r="W101" s="59"/>
      <c r="X101" s="59"/>
      <c r="Y101" s="59"/>
      <c r="Z101" s="59">
        <f t="shared" si="19"/>
        <v>0</v>
      </c>
      <c r="AA101" s="60">
        <f>SUMIF('调整分录-本期'!$D:$D,$A101,'调整分录-本期'!F:F)</f>
        <v>0</v>
      </c>
      <c r="AB101" s="60">
        <f>SUMIF('调整分录-本期'!$D:$D,$A101,'调整分录-本期'!G:G)</f>
        <v>0</v>
      </c>
      <c r="AC101" s="61">
        <f t="shared" si="18"/>
        <v>0</v>
      </c>
      <c r="AD101" s="338"/>
      <c r="AE101" s="125"/>
      <c r="AH101" s="137"/>
    </row>
    <row r="102" spans="1:34" ht="15" customHeight="1">
      <c r="A102" s="124" t="s">
        <v>164</v>
      </c>
      <c r="B102" s="54" t="s">
        <v>32</v>
      </c>
      <c r="C102" s="58"/>
      <c r="D102" s="59"/>
      <c r="E102" s="59"/>
      <c r="F102" s="59"/>
      <c r="G102" s="59"/>
      <c r="H102" s="59"/>
      <c r="I102" s="59"/>
      <c r="J102" s="59"/>
      <c r="K102" s="59"/>
      <c r="L102" s="59"/>
      <c r="M102" s="59"/>
      <c r="N102" s="59"/>
      <c r="O102" s="59"/>
      <c r="P102" s="59"/>
      <c r="Q102" s="59"/>
      <c r="R102" s="59"/>
      <c r="S102" s="59"/>
      <c r="T102" s="59"/>
      <c r="U102" s="59"/>
      <c r="V102" s="59"/>
      <c r="W102" s="59"/>
      <c r="X102" s="59"/>
      <c r="Y102" s="59"/>
      <c r="Z102" s="59">
        <f t="shared" si="19"/>
        <v>0</v>
      </c>
      <c r="AA102" s="60">
        <f>SUMIF('调整分录-本期'!$D:$D,$A102,'调整分录-本期'!F:F)</f>
        <v>0</v>
      </c>
      <c r="AB102" s="60">
        <f>SUMIF('调整分录-本期'!$D:$D,$A102,'调整分录-本期'!G:G)</f>
        <v>0</v>
      </c>
      <c r="AC102" s="61">
        <f t="shared" si="18"/>
        <v>0</v>
      </c>
      <c r="AD102" s="338"/>
      <c r="AE102" s="125"/>
      <c r="AH102" s="137"/>
    </row>
    <row r="103" spans="1:34" ht="15" customHeight="1">
      <c r="A103" s="124" t="s">
        <v>165</v>
      </c>
      <c r="B103" s="54" t="s">
        <v>33</v>
      </c>
      <c r="C103" s="58"/>
      <c r="D103" s="59"/>
      <c r="E103" s="59"/>
      <c r="F103" s="59"/>
      <c r="G103" s="59"/>
      <c r="H103" s="59"/>
      <c r="I103" s="59"/>
      <c r="J103" s="59"/>
      <c r="K103" s="59"/>
      <c r="L103" s="59"/>
      <c r="M103" s="59"/>
      <c r="N103" s="59"/>
      <c r="O103" s="59"/>
      <c r="P103" s="59"/>
      <c r="Q103" s="59"/>
      <c r="R103" s="59"/>
      <c r="S103" s="59"/>
      <c r="T103" s="59"/>
      <c r="U103" s="59"/>
      <c r="V103" s="59"/>
      <c r="W103" s="59"/>
      <c r="X103" s="59"/>
      <c r="Y103" s="59"/>
      <c r="Z103" s="59">
        <f t="shared" si="19"/>
        <v>0</v>
      </c>
      <c r="AA103" s="60">
        <f>SUMIF('调整分录-本期'!$D:$D,$A103,'调整分录-本期'!F:F)</f>
        <v>0</v>
      </c>
      <c r="AB103" s="60">
        <f>SUMIF('调整分录-本期'!$D:$D,$A103,'调整分录-本期'!G:G)</f>
        <v>0</v>
      </c>
      <c r="AC103" s="61">
        <f t="shared" si="18"/>
        <v>0</v>
      </c>
      <c r="AD103" s="338"/>
      <c r="AE103" s="125"/>
      <c r="AH103" s="137"/>
    </row>
    <row r="104" spans="1:34" ht="15" customHeight="1">
      <c r="A104" s="124" t="s">
        <v>166</v>
      </c>
      <c r="B104" s="54" t="s">
        <v>34</v>
      </c>
      <c r="C104" s="58"/>
      <c r="D104" s="59"/>
      <c r="E104" s="59"/>
      <c r="F104" s="59"/>
      <c r="G104" s="59"/>
      <c r="H104" s="59"/>
      <c r="I104" s="59"/>
      <c r="J104" s="59"/>
      <c r="K104" s="59"/>
      <c r="L104" s="59"/>
      <c r="M104" s="59"/>
      <c r="N104" s="59"/>
      <c r="O104" s="59"/>
      <c r="P104" s="59"/>
      <c r="Q104" s="59"/>
      <c r="R104" s="59"/>
      <c r="S104" s="59"/>
      <c r="T104" s="59"/>
      <c r="U104" s="59"/>
      <c r="V104" s="59"/>
      <c r="W104" s="59"/>
      <c r="X104" s="59"/>
      <c r="Y104" s="59"/>
      <c r="Z104" s="59">
        <f t="shared" si="19"/>
        <v>0</v>
      </c>
      <c r="AA104" s="60">
        <f>SUMIF('调整分录-本期'!$D:$D,$A104,'调整分录-本期'!F:F)</f>
        <v>0</v>
      </c>
      <c r="AB104" s="60">
        <f>SUMIF('调整分录-本期'!$D:$D,$A104,'调整分录-本期'!G:G)</f>
        <v>0</v>
      </c>
      <c r="AC104" s="61">
        <f t="shared" si="18"/>
        <v>0</v>
      </c>
      <c r="AD104" s="338"/>
      <c r="AE104" s="125"/>
      <c r="AH104" s="137"/>
    </row>
    <row r="105" spans="1:34" ht="15" customHeight="1">
      <c r="A105" s="124" t="s">
        <v>167</v>
      </c>
      <c r="B105" s="54" t="s">
        <v>819</v>
      </c>
      <c r="C105" s="58"/>
      <c r="D105" s="59"/>
      <c r="E105" s="59"/>
      <c r="F105" s="59"/>
      <c r="G105" s="59"/>
      <c r="H105" s="59"/>
      <c r="I105" s="59"/>
      <c r="J105" s="59"/>
      <c r="K105" s="59"/>
      <c r="L105" s="59"/>
      <c r="M105" s="59"/>
      <c r="N105" s="59"/>
      <c r="O105" s="59"/>
      <c r="P105" s="59"/>
      <c r="Q105" s="59"/>
      <c r="R105" s="59"/>
      <c r="S105" s="59"/>
      <c r="T105" s="59"/>
      <c r="U105" s="59"/>
      <c r="V105" s="59"/>
      <c r="W105" s="59"/>
      <c r="X105" s="59"/>
      <c r="Y105" s="59"/>
      <c r="Z105" s="59">
        <f t="shared" si="19"/>
        <v>0</v>
      </c>
      <c r="AA105" s="60">
        <f>SUMIF('调整分录-本期'!$D:$D,$A105,'调整分录-本期'!F:F)</f>
        <v>0</v>
      </c>
      <c r="AB105" s="60">
        <f>SUMIF('调整分录-本期'!$D:$D,$A105,'调整分录-本期'!G:G)</f>
        <v>0</v>
      </c>
      <c r="AC105" s="61">
        <f t="shared" si="18"/>
        <v>0</v>
      </c>
      <c r="AD105" s="338"/>
      <c r="AE105" s="125"/>
      <c r="AH105" s="137"/>
    </row>
    <row r="106" spans="1:34" ht="15" customHeight="1">
      <c r="B106" s="62" t="s">
        <v>37</v>
      </c>
      <c r="C106" s="66"/>
      <c r="D106" s="67">
        <f>SUM(D95:D105)-SUM(D98:D99)</f>
        <v>0</v>
      </c>
      <c r="E106" s="67"/>
      <c r="F106" s="67"/>
      <c r="G106" s="67">
        <f>SUM(G95:G105)-SUM(G98:G99)</f>
        <v>0</v>
      </c>
      <c r="H106" s="67">
        <f>SUM(H95:H105)-SUM(H98:H99)</f>
        <v>0</v>
      </c>
      <c r="I106" s="67">
        <f>SUM(I95:I105)-SUM(I98:I99)</f>
        <v>0</v>
      </c>
      <c r="J106" s="67">
        <f>SUM(J95:J105)-SUM(J98:J99)</f>
        <v>0</v>
      </c>
      <c r="K106" s="67">
        <f>SUM(K95:K105)-SUM(K98:K99)</f>
        <v>0</v>
      </c>
      <c r="L106" s="67"/>
      <c r="M106" s="67"/>
      <c r="N106" s="67"/>
      <c r="O106" s="67"/>
      <c r="P106" s="67"/>
      <c r="Q106" s="67"/>
      <c r="R106" s="67"/>
      <c r="S106" s="67"/>
      <c r="T106" s="67"/>
      <c r="U106" s="67"/>
      <c r="V106" s="67"/>
      <c r="W106" s="67"/>
      <c r="X106" s="67"/>
      <c r="Y106" s="67"/>
      <c r="Z106" s="63">
        <f t="shared" si="19"/>
        <v>0</v>
      </c>
      <c r="AA106" s="67">
        <f>SUM(AA95:AA105)-SUM(AA98:AA99)</f>
        <v>0</v>
      </c>
      <c r="AB106" s="67">
        <f>SUM(AB95:AB105)-SUM(AB98:AB99)</f>
        <v>0</v>
      </c>
      <c r="AC106" s="68">
        <f>SUM(AC95:AC105)-SUM(AC98:AC99)</f>
        <v>0</v>
      </c>
      <c r="AD106" s="338"/>
      <c r="AE106" s="125"/>
      <c r="AH106" s="137"/>
    </row>
    <row r="107" spans="1:34" ht="15" customHeight="1">
      <c r="B107" s="62" t="s">
        <v>39</v>
      </c>
      <c r="C107" s="66"/>
      <c r="D107" s="70">
        <f>D92+D106</f>
        <v>0</v>
      </c>
      <c r="E107" s="70"/>
      <c r="F107" s="70"/>
      <c r="G107" s="70">
        <f>G92+G106</f>
        <v>0</v>
      </c>
      <c r="H107" s="70">
        <f>H92+H106</f>
        <v>0</v>
      </c>
      <c r="I107" s="70">
        <f>I92+I106</f>
        <v>0</v>
      </c>
      <c r="J107" s="70">
        <f>J92+J106</f>
        <v>0</v>
      </c>
      <c r="K107" s="70">
        <f>K92+K106</f>
        <v>0</v>
      </c>
      <c r="L107" s="70"/>
      <c r="M107" s="70"/>
      <c r="N107" s="70"/>
      <c r="O107" s="70"/>
      <c r="P107" s="70"/>
      <c r="Q107" s="70"/>
      <c r="R107" s="70"/>
      <c r="S107" s="70"/>
      <c r="T107" s="70"/>
      <c r="U107" s="70"/>
      <c r="V107" s="70"/>
      <c r="W107" s="70"/>
      <c r="X107" s="70"/>
      <c r="Y107" s="70"/>
      <c r="Z107" s="63">
        <f t="shared" si="19"/>
        <v>0</v>
      </c>
      <c r="AA107" s="70">
        <f>AA92+AA106</f>
        <v>0</v>
      </c>
      <c r="AB107" s="70">
        <f>AB92+AB106</f>
        <v>0</v>
      </c>
      <c r="AC107" s="71">
        <f>AC92+AC106</f>
        <v>0</v>
      </c>
      <c r="AD107" s="338"/>
      <c r="AE107" s="125"/>
      <c r="AH107" s="137"/>
    </row>
    <row r="108" spans="1:34" ht="15" customHeight="1">
      <c r="B108" s="54"/>
      <c r="C108" s="58"/>
      <c r="D108" s="59"/>
      <c r="E108" s="59"/>
      <c r="F108" s="59"/>
      <c r="G108" s="59"/>
      <c r="H108" s="59"/>
      <c r="I108" s="59"/>
      <c r="J108" s="59"/>
      <c r="K108" s="59"/>
      <c r="L108" s="59"/>
      <c r="M108" s="59"/>
      <c r="N108" s="59"/>
      <c r="O108" s="59"/>
      <c r="P108" s="59"/>
      <c r="Q108" s="59"/>
      <c r="R108" s="59"/>
      <c r="S108" s="59"/>
      <c r="T108" s="59"/>
      <c r="U108" s="59"/>
      <c r="V108" s="59"/>
      <c r="W108" s="59"/>
      <c r="X108" s="59"/>
      <c r="Y108" s="59"/>
      <c r="Z108" s="59">
        <f t="shared" si="19"/>
        <v>0</v>
      </c>
      <c r="AA108" s="60">
        <f>SUMIF('调整分录-本期'!$D:$D,$A108,'调整分录-本期'!F:F)</f>
        <v>0</v>
      </c>
      <c r="AB108" s="60">
        <f>SUMIF('调整分录-本期'!$D:$D,$A108,'调整分录-本期'!G:G)</f>
        <v>0</v>
      </c>
      <c r="AC108" s="61">
        <f t="shared" si="18"/>
        <v>0</v>
      </c>
      <c r="AD108" s="338"/>
      <c r="AE108" s="125"/>
      <c r="AH108" s="137"/>
    </row>
    <row r="109" spans="1:34" ht="15" customHeight="1">
      <c r="B109" s="54" t="s">
        <v>125</v>
      </c>
      <c r="C109" s="58"/>
      <c r="D109" s="59"/>
      <c r="E109" s="59"/>
      <c r="F109" s="59"/>
      <c r="G109" s="59"/>
      <c r="H109" s="59"/>
      <c r="I109" s="59"/>
      <c r="J109" s="59"/>
      <c r="K109" s="59"/>
      <c r="L109" s="59"/>
      <c r="M109" s="59"/>
      <c r="N109" s="59"/>
      <c r="O109" s="59"/>
      <c r="P109" s="59"/>
      <c r="Q109" s="59"/>
      <c r="R109" s="59"/>
      <c r="S109" s="59"/>
      <c r="T109" s="59"/>
      <c r="U109" s="59"/>
      <c r="V109" s="59"/>
      <c r="W109" s="59"/>
      <c r="X109" s="59"/>
      <c r="Y109" s="59"/>
      <c r="Z109" s="59">
        <f t="shared" ref="Z109:Z139" si="23">SUM(D109:Y109)</f>
        <v>0</v>
      </c>
      <c r="AA109" s="60">
        <f>SUMIF('调整分录-本期'!$D:$D,$A109,'调整分录-本期'!F:F)</f>
        <v>0</v>
      </c>
      <c r="AB109" s="60">
        <f>SUMIF('调整分录-本期'!$D:$D,$A109,'调整分录-本期'!G:G)</f>
        <v>0</v>
      </c>
      <c r="AC109" s="61">
        <f t="shared" si="18"/>
        <v>0</v>
      </c>
      <c r="AD109" s="338"/>
      <c r="AE109" s="125"/>
      <c r="AH109" s="137"/>
    </row>
    <row r="110" spans="1:34" ht="15" customHeight="1">
      <c r="A110" s="124" t="s">
        <v>855</v>
      </c>
      <c r="B110" s="54" t="s">
        <v>49</v>
      </c>
      <c r="C110" s="58"/>
      <c r="D110" s="59"/>
      <c r="E110" s="59"/>
      <c r="F110" s="59"/>
      <c r="G110" s="59"/>
      <c r="H110" s="59"/>
      <c r="I110" s="59"/>
      <c r="J110" s="59"/>
      <c r="K110" s="59"/>
      <c r="L110" s="59"/>
      <c r="M110" s="59"/>
      <c r="N110" s="59"/>
      <c r="O110" s="59"/>
      <c r="P110" s="59"/>
      <c r="Q110" s="59"/>
      <c r="R110" s="59"/>
      <c r="S110" s="59"/>
      <c r="T110" s="59"/>
      <c r="U110" s="59"/>
      <c r="V110" s="59"/>
      <c r="W110" s="59"/>
      <c r="X110" s="59"/>
      <c r="Y110" s="59"/>
      <c r="Z110" s="59">
        <f t="shared" si="23"/>
        <v>0</v>
      </c>
      <c r="AA110" s="60">
        <f>SUMIF('调整分录-本期'!$D:$D,$A110,'调整分录-本期'!F:F)</f>
        <v>0</v>
      </c>
      <c r="AB110" s="60">
        <f>SUMIF('调整分录-本期'!$D:$D,$A110,'调整分录-本期'!G:G)</f>
        <v>0</v>
      </c>
      <c r="AC110" s="61">
        <f t="shared" si="18"/>
        <v>0</v>
      </c>
      <c r="AD110" s="338"/>
      <c r="AE110" s="125"/>
      <c r="AH110" s="137"/>
    </row>
    <row r="111" spans="1:34" ht="15" customHeight="1">
      <c r="A111" s="124" t="s">
        <v>168</v>
      </c>
      <c r="B111" s="54" t="s">
        <v>51</v>
      </c>
      <c r="C111" s="58"/>
      <c r="D111" s="59"/>
      <c r="E111" s="59"/>
      <c r="F111" s="59"/>
      <c r="G111" s="59"/>
      <c r="H111" s="59"/>
      <c r="I111" s="59"/>
      <c r="J111" s="59"/>
      <c r="K111" s="59"/>
      <c r="L111" s="59"/>
      <c r="M111" s="59"/>
      <c r="N111" s="59"/>
      <c r="O111" s="59"/>
      <c r="P111" s="59"/>
      <c r="Q111" s="59"/>
      <c r="R111" s="59"/>
      <c r="S111" s="59"/>
      <c r="T111" s="59"/>
      <c r="U111" s="59"/>
      <c r="V111" s="59"/>
      <c r="W111" s="59"/>
      <c r="X111" s="59"/>
      <c r="Y111" s="59"/>
      <c r="Z111" s="59">
        <f t="shared" si="23"/>
        <v>0</v>
      </c>
      <c r="AA111" s="60">
        <f>SUMIF('调整分录-本期'!$D:$D,$A111,'调整分录-本期'!F:F)</f>
        <v>0</v>
      </c>
      <c r="AB111" s="60">
        <f>SUMIF('调整分录-本期'!$D:$D,$A111,'调整分录-本期'!G:G)</f>
        <v>0</v>
      </c>
      <c r="AC111" s="61">
        <f t="shared" si="18"/>
        <v>0</v>
      </c>
      <c r="AD111" s="338"/>
      <c r="AE111" s="125"/>
      <c r="AH111" s="137"/>
    </row>
    <row r="112" spans="1:34" ht="15" customHeight="1">
      <c r="B112" s="54" t="s">
        <v>25</v>
      </c>
      <c r="C112" s="58"/>
      <c r="D112" s="59"/>
      <c r="E112" s="59"/>
      <c r="F112" s="59"/>
      <c r="G112" s="59"/>
      <c r="H112" s="59"/>
      <c r="I112" s="59"/>
      <c r="J112" s="59"/>
      <c r="K112" s="59"/>
      <c r="L112" s="59"/>
      <c r="M112" s="59"/>
      <c r="N112" s="59"/>
      <c r="O112" s="59"/>
      <c r="P112" s="59"/>
      <c r="Q112" s="59"/>
      <c r="R112" s="59"/>
      <c r="S112" s="59"/>
      <c r="T112" s="59"/>
      <c r="U112" s="59"/>
      <c r="V112" s="59"/>
      <c r="W112" s="59"/>
      <c r="X112" s="59"/>
      <c r="Y112" s="59"/>
      <c r="Z112" s="59">
        <f t="shared" si="23"/>
        <v>0</v>
      </c>
      <c r="AA112" s="60">
        <f>SUMIF('调整分录-本期'!$D:$D,$A112,'调整分录-本期'!F:F)</f>
        <v>0</v>
      </c>
      <c r="AB112" s="60">
        <f>SUMIF('调整分录-本期'!$D:$D,$A112,'调整分录-本期'!G:G)</f>
        <v>0</v>
      </c>
      <c r="AC112" s="61">
        <f t="shared" si="18"/>
        <v>0</v>
      </c>
      <c r="AD112" s="338"/>
      <c r="AE112" s="125"/>
      <c r="AH112" s="137"/>
    </row>
    <row r="113" spans="1:34" ht="15" customHeight="1">
      <c r="B113" s="54" t="s">
        <v>27</v>
      </c>
      <c r="C113" s="58"/>
      <c r="D113" s="59"/>
      <c r="E113" s="59"/>
      <c r="F113" s="59"/>
      <c r="G113" s="59"/>
      <c r="H113" s="59"/>
      <c r="I113" s="59"/>
      <c r="J113" s="59"/>
      <c r="K113" s="59"/>
      <c r="L113" s="59"/>
      <c r="M113" s="59"/>
      <c r="N113" s="59"/>
      <c r="O113" s="59"/>
      <c r="P113" s="59"/>
      <c r="Q113" s="59"/>
      <c r="R113" s="59"/>
      <c r="S113" s="59"/>
      <c r="T113" s="59"/>
      <c r="U113" s="59"/>
      <c r="V113" s="59"/>
      <c r="W113" s="59"/>
      <c r="X113" s="59"/>
      <c r="Y113" s="59"/>
      <c r="Z113" s="59">
        <f t="shared" si="23"/>
        <v>0</v>
      </c>
      <c r="AA113" s="60">
        <f>SUMIF('调整分录-本期'!$D:$D,$A113,'调整分录-本期'!F:F)</f>
        <v>0</v>
      </c>
      <c r="AB113" s="60">
        <f>SUMIF('调整分录-本期'!$D:$D,$A113,'调整分录-本期'!G:G)</f>
        <v>0</v>
      </c>
      <c r="AC113" s="61">
        <f t="shared" si="18"/>
        <v>0</v>
      </c>
      <c r="AD113" s="338"/>
      <c r="AE113" s="125"/>
      <c r="AH113" s="137"/>
    </row>
    <row r="114" spans="1:34" ht="15" customHeight="1">
      <c r="A114" s="124" t="s">
        <v>169</v>
      </c>
      <c r="B114" s="54" t="s">
        <v>55</v>
      </c>
      <c r="C114" s="58"/>
      <c r="D114" s="59"/>
      <c r="E114" s="59"/>
      <c r="F114" s="59"/>
      <c r="G114" s="59"/>
      <c r="H114" s="59"/>
      <c r="I114" s="59"/>
      <c r="J114" s="59"/>
      <c r="K114" s="59"/>
      <c r="L114" s="59"/>
      <c r="M114" s="59"/>
      <c r="N114" s="59"/>
      <c r="O114" s="59"/>
      <c r="P114" s="59"/>
      <c r="Q114" s="59"/>
      <c r="R114" s="59"/>
      <c r="S114" s="59"/>
      <c r="T114" s="59"/>
      <c r="U114" s="59"/>
      <c r="V114" s="59"/>
      <c r="W114" s="59"/>
      <c r="X114" s="59"/>
      <c r="Y114" s="59"/>
      <c r="Z114" s="59">
        <f t="shared" si="23"/>
        <v>0</v>
      </c>
      <c r="AA114" s="60">
        <f>SUMIF('调整分录-本期'!$D:$D,$A114,'调整分录-本期'!F:F)</f>
        <v>0</v>
      </c>
      <c r="AB114" s="60">
        <f>SUMIF('调整分录-本期'!$D:$D,$A114,'调整分录-本期'!G:G)</f>
        <v>0</v>
      </c>
      <c r="AC114" s="61">
        <f t="shared" si="18"/>
        <v>0</v>
      </c>
      <c r="AD114" s="338"/>
      <c r="AE114" s="125"/>
      <c r="AH114" s="137"/>
    </row>
    <row r="115" spans="1:34" ht="15" customHeight="1">
      <c r="A115" s="124" t="s">
        <v>854</v>
      </c>
      <c r="B115" s="54" t="s">
        <v>57</v>
      </c>
      <c r="C115" s="58"/>
      <c r="D115" s="59"/>
      <c r="E115" s="59"/>
      <c r="F115" s="59"/>
      <c r="G115" s="59"/>
      <c r="H115" s="59"/>
      <c r="I115" s="59"/>
      <c r="J115" s="59"/>
      <c r="K115" s="59"/>
      <c r="L115" s="59"/>
      <c r="M115" s="59"/>
      <c r="N115" s="59"/>
      <c r="O115" s="59"/>
      <c r="P115" s="59"/>
      <c r="Q115" s="59"/>
      <c r="R115" s="59"/>
      <c r="S115" s="59"/>
      <c r="T115" s="59"/>
      <c r="U115" s="59"/>
      <c r="V115" s="59"/>
      <c r="W115" s="59"/>
      <c r="X115" s="59"/>
      <c r="Y115" s="59"/>
      <c r="Z115" s="59">
        <f t="shared" si="23"/>
        <v>0</v>
      </c>
      <c r="AA115" s="60">
        <f>SUMIF('调整分录-本期'!$D:$D,$A115,'调整分录-本期'!F:F)</f>
        <v>0</v>
      </c>
      <c r="AB115" s="60">
        <f>SUMIF('调整分录-本期'!$D:$D,$A115,'调整分录-本期'!G:G)</f>
        <v>0</v>
      </c>
      <c r="AC115" s="61">
        <f>Z115+AA115-AB115</f>
        <v>0</v>
      </c>
      <c r="AD115" s="338"/>
      <c r="AE115" s="125"/>
      <c r="AH115" s="137"/>
    </row>
    <row r="116" spans="1:34" ht="15" customHeight="1">
      <c r="A116" s="124" t="s">
        <v>170</v>
      </c>
      <c r="B116" s="54" t="s">
        <v>59</v>
      </c>
      <c r="C116" s="58"/>
      <c r="D116" s="59"/>
      <c r="E116" s="59"/>
      <c r="F116" s="59"/>
      <c r="G116" s="59"/>
      <c r="H116" s="59"/>
      <c r="I116" s="59"/>
      <c r="J116" s="59"/>
      <c r="K116" s="59"/>
      <c r="L116" s="59"/>
      <c r="M116" s="59"/>
      <c r="N116" s="59"/>
      <c r="O116" s="59"/>
      <c r="P116" s="59"/>
      <c r="Q116" s="59"/>
      <c r="R116" s="59"/>
      <c r="S116" s="59"/>
      <c r="T116" s="59"/>
      <c r="U116" s="59"/>
      <c r="V116" s="59"/>
      <c r="W116" s="59"/>
      <c r="X116" s="59"/>
      <c r="Y116" s="59"/>
      <c r="Z116" s="59">
        <f t="shared" si="23"/>
        <v>0</v>
      </c>
      <c r="AA116" s="60">
        <f>SUMIF('调整分录-本期'!$D:$D,$A116,'调整分录-本期'!F:F)</f>
        <v>0</v>
      </c>
      <c r="AB116" s="60">
        <f>SUMIF('调整分录-本期'!$D:$D,$A116,'调整分录-本期'!G:G)</f>
        <v>0</v>
      </c>
      <c r="AC116" s="61">
        <f t="shared" si="18"/>
        <v>0</v>
      </c>
      <c r="AD116" s="338"/>
      <c r="AE116" s="125"/>
      <c r="AH116" s="137"/>
    </row>
    <row r="117" spans="1:34" ht="15" customHeight="1">
      <c r="A117" s="124" t="s">
        <v>171</v>
      </c>
      <c r="B117" s="54" t="s">
        <v>61</v>
      </c>
      <c r="C117" s="58"/>
      <c r="D117" s="59"/>
      <c r="E117" s="59"/>
      <c r="F117" s="59"/>
      <c r="G117" s="59"/>
      <c r="H117" s="59"/>
      <c r="I117" s="59"/>
      <c r="J117" s="59"/>
      <c r="K117" s="59"/>
      <c r="L117" s="59"/>
      <c r="M117" s="59"/>
      <c r="N117" s="59"/>
      <c r="O117" s="59"/>
      <c r="P117" s="59"/>
      <c r="Q117" s="59"/>
      <c r="R117" s="59"/>
      <c r="S117" s="59"/>
      <c r="T117" s="59"/>
      <c r="U117" s="59"/>
      <c r="V117" s="59"/>
      <c r="W117" s="59"/>
      <c r="X117" s="59"/>
      <c r="Y117" s="59"/>
      <c r="Z117" s="59">
        <f t="shared" si="23"/>
        <v>0</v>
      </c>
      <c r="AA117" s="60">
        <f>SUMIF('调整分录-本期'!$D:$D,$A117,'调整分录-本期'!F:F)</f>
        <v>0</v>
      </c>
      <c r="AB117" s="60">
        <f>SUMIF('调整分录-本期'!$D:$D,$A117,'调整分录-本期'!G:G)</f>
        <v>0</v>
      </c>
      <c r="AC117" s="61">
        <f t="shared" si="18"/>
        <v>0</v>
      </c>
      <c r="AD117" s="338"/>
      <c r="AE117" s="125"/>
      <c r="AH117" s="137"/>
    </row>
    <row r="118" spans="1:34" ht="15" customHeight="1">
      <c r="A118" s="124" t="s">
        <v>172</v>
      </c>
      <c r="B118" s="54" t="s">
        <v>63</v>
      </c>
      <c r="C118" s="58"/>
      <c r="D118" s="59"/>
      <c r="E118" s="59"/>
      <c r="F118" s="59"/>
      <c r="G118" s="59"/>
      <c r="H118" s="59"/>
      <c r="I118" s="59"/>
      <c r="J118" s="59"/>
      <c r="K118" s="59"/>
      <c r="L118" s="59"/>
      <c r="M118" s="59"/>
      <c r="N118" s="59"/>
      <c r="O118" s="59"/>
      <c r="P118" s="59"/>
      <c r="Q118" s="59"/>
      <c r="R118" s="59"/>
      <c r="S118" s="59"/>
      <c r="T118" s="59"/>
      <c r="U118" s="59"/>
      <c r="V118" s="59"/>
      <c r="W118" s="59"/>
      <c r="X118" s="59"/>
      <c r="Y118" s="59"/>
      <c r="Z118" s="59">
        <f t="shared" si="23"/>
        <v>0</v>
      </c>
      <c r="AA118" s="60">
        <f>SUMIF('调整分录-本期'!$D:$D,$A118,'调整分录-本期'!F:F)</f>
        <v>0</v>
      </c>
      <c r="AB118" s="60">
        <f>SUMIF('调整分录-本期'!$D:$D,$A118,'调整分录-本期'!G:G)</f>
        <v>0</v>
      </c>
      <c r="AC118" s="61">
        <f t="shared" si="18"/>
        <v>0</v>
      </c>
      <c r="AD118" s="338"/>
      <c r="AE118" s="125"/>
      <c r="AH118" s="137"/>
    </row>
    <row r="119" spans="1:34" ht="15" customHeight="1">
      <c r="A119" s="124" t="s">
        <v>173</v>
      </c>
      <c r="B119" s="54" t="s">
        <v>65</v>
      </c>
      <c r="C119" s="58"/>
      <c r="D119" s="59"/>
      <c r="E119" s="59"/>
      <c r="F119" s="59"/>
      <c r="G119" s="59"/>
      <c r="H119" s="59"/>
      <c r="I119" s="59"/>
      <c r="J119" s="59"/>
      <c r="K119" s="59"/>
      <c r="L119" s="59"/>
      <c r="M119" s="59"/>
      <c r="N119" s="59"/>
      <c r="O119" s="59"/>
      <c r="P119" s="59"/>
      <c r="Q119" s="59"/>
      <c r="R119" s="59"/>
      <c r="S119" s="59"/>
      <c r="T119" s="59"/>
      <c r="U119" s="59"/>
      <c r="V119" s="59"/>
      <c r="W119" s="59"/>
      <c r="X119" s="59"/>
      <c r="Y119" s="59"/>
      <c r="Z119" s="59">
        <f t="shared" si="23"/>
        <v>0</v>
      </c>
      <c r="AA119" s="60">
        <f>SUMIF('调整分录-本期'!$D:$D,$A119,'调整分录-本期'!F:F)</f>
        <v>0</v>
      </c>
      <c r="AB119" s="60">
        <f>SUMIF('调整分录-本期'!$D:$D,$A119,'调整分录-本期'!G:G)</f>
        <v>0</v>
      </c>
      <c r="AC119" s="61">
        <f t="shared" si="18"/>
        <v>0</v>
      </c>
      <c r="AD119" s="338"/>
      <c r="AE119" s="125"/>
      <c r="AH119" s="137"/>
    </row>
    <row r="120" spans="1:34" ht="15" customHeight="1">
      <c r="A120" s="124" t="s">
        <v>174</v>
      </c>
      <c r="B120" s="54" t="s">
        <v>67</v>
      </c>
      <c r="C120" s="58"/>
      <c r="D120" s="59"/>
      <c r="E120" s="59"/>
      <c r="F120" s="59"/>
      <c r="G120" s="59"/>
      <c r="H120" s="59"/>
      <c r="I120" s="59"/>
      <c r="J120" s="59"/>
      <c r="K120" s="59"/>
      <c r="L120" s="59"/>
      <c r="M120" s="59"/>
      <c r="N120" s="59"/>
      <c r="O120" s="59"/>
      <c r="P120" s="59"/>
      <c r="Q120" s="59"/>
      <c r="R120" s="59"/>
      <c r="S120" s="59"/>
      <c r="T120" s="59"/>
      <c r="U120" s="59"/>
      <c r="V120" s="59"/>
      <c r="W120" s="59"/>
      <c r="X120" s="59"/>
      <c r="Y120" s="59"/>
      <c r="Z120" s="59">
        <f t="shared" si="23"/>
        <v>0</v>
      </c>
      <c r="AA120" s="60">
        <f>AA187</f>
        <v>0</v>
      </c>
      <c r="AB120" s="60">
        <f>AB187</f>
        <v>0</v>
      </c>
      <c r="AC120" s="61">
        <f t="shared" si="18"/>
        <v>0</v>
      </c>
      <c r="AD120" s="338"/>
      <c r="AE120" s="125"/>
      <c r="AH120" s="137"/>
    </row>
    <row r="121" spans="1:34" ht="15" customHeight="1">
      <c r="B121" s="62" t="s">
        <v>69</v>
      </c>
      <c r="C121" s="66"/>
      <c r="D121" s="67">
        <f>SUM(D110:D120)-SUM(D112:D113)-D115</f>
        <v>0</v>
      </c>
      <c r="E121" s="67"/>
      <c r="F121" s="67"/>
      <c r="G121" s="67">
        <f t="shared" ref="G121:K121" si="24">SUM(G110:G120)-SUM(G112:G113)-G115</f>
        <v>0</v>
      </c>
      <c r="H121" s="67">
        <f t="shared" si="24"/>
        <v>0</v>
      </c>
      <c r="I121" s="67">
        <f t="shared" si="24"/>
        <v>0</v>
      </c>
      <c r="J121" s="67">
        <f t="shared" si="24"/>
        <v>0</v>
      </c>
      <c r="K121" s="67">
        <f t="shared" si="24"/>
        <v>0</v>
      </c>
      <c r="L121" s="67"/>
      <c r="M121" s="67"/>
      <c r="N121" s="67"/>
      <c r="O121" s="67"/>
      <c r="P121" s="67"/>
      <c r="Q121" s="67"/>
      <c r="R121" s="67"/>
      <c r="S121" s="67"/>
      <c r="T121" s="67"/>
      <c r="U121" s="67"/>
      <c r="V121" s="67"/>
      <c r="W121" s="67"/>
      <c r="X121" s="67"/>
      <c r="Y121" s="67"/>
      <c r="Z121" s="63">
        <f t="shared" si="23"/>
        <v>0</v>
      </c>
      <c r="AA121" s="67">
        <f>SUM(AA110:AA120)</f>
        <v>0</v>
      </c>
      <c r="AB121" s="67">
        <f>SUM(AB110:AB120)</f>
        <v>0</v>
      </c>
      <c r="AC121" s="68">
        <f>SUM(AC110:AC120)-SUM(AC112:AC113)-AC115</f>
        <v>0</v>
      </c>
      <c r="AD121" s="338"/>
      <c r="AE121" s="125"/>
      <c r="AH121" s="137"/>
    </row>
    <row r="122" spans="1:34" ht="15" customHeight="1">
      <c r="A122" s="124" t="s">
        <v>175</v>
      </c>
      <c r="B122" s="54" t="s">
        <v>71</v>
      </c>
      <c r="C122" s="58"/>
      <c r="D122" s="59"/>
      <c r="E122" s="59"/>
      <c r="F122" s="59"/>
      <c r="G122" s="59"/>
      <c r="H122" s="59"/>
      <c r="I122" s="59"/>
      <c r="J122" s="59"/>
      <c r="K122" s="59"/>
      <c r="L122" s="59"/>
      <c r="M122" s="59"/>
      <c r="N122" s="59"/>
      <c r="O122" s="59"/>
      <c r="P122" s="59"/>
      <c r="Q122" s="59"/>
      <c r="R122" s="59"/>
      <c r="S122" s="59"/>
      <c r="T122" s="59"/>
      <c r="U122" s="59"/>
      <c r="V122" s="59"/>
      <c r="W122" s="59"/>
      <c r="X122" s="59"/>
      <c r="Y122" s="59"/>
      <c r="Z122" s="59">
        <f t="shared" si="23"/>
        <v>0</v>
      </c>
      <c r="AA122" s="60">
        <f>SUMIF('调整分录-本期'!$D:$D,$A122,'调整分录-本期'!F:F)</f>
        <v>0</v>
      </c>
      <c r="AB122" s="60">
        <f>SUMIF('调整分录-本期'!$D:$D,$A122,'调整分录-本期'!G:G)</f>
        <v>0</v>
      </c>
      <c r="AC122" s="61">
        <f>Z122+AB122-AA122</f>
        <v>0</v>
      </c>
      <c r="AD122" s="338"/>
      <c r="AE122" s="125"/>
      <c r="AH122" s="137"/>
    </row>
    <row r="123" spans="1:34" ht="15" customHeight="1">
      <c r="B123" s="62" t="s">
        <v>73</v>
      </c>
      <c r="C123" s="66"/>
      <c r="D123" s="67">
        <f>D121+D122</f>
        <v>0</v>
      </c>
      <c r="E123" s="67"/>
      <c r="F123" s="67"/>
      <c r="G123" s="67">
        <f t="shared" ref="G123:K123" si="25">G121+G122</f>
        <v>0</v>
      </c>
      <c r="H123" s="67">
        <f t="shared" si="25"/>
        <v>0</v>
      </c>
      <c r="I123" s="67">
        <f t="shared" si="25"/>
        <v>0</v>
      </c>
      <c r="J123" s="67">
        <f t="shared" si="25"/>
        <v>0</v>
      </c>
      <c r="K123" s="67">
        <f t="shared" si="25"/>
        <v>0</v>
      </c>
      <c r="L123" s="67"/>
      <c r="M123" s="67"/>
      <c r="N123" s="67"/>
      <c r="O123" s="67"/>
      <c r="P123" s="67"/>
      <c r="Q123" s="67"/>
      <c r="R123" s="67"/>
      <c r="S123" s="67"/>
      <c r="T123" s="67"/>
      <c r="U123" s="67"/>
      <c r="V123" s="67"/>
      <c r="W123" s="67"/>
      <c r="X123" s="67"/>
      <c r="Y123" s="67"/>
      <c r="Z123" s="63">
        <f t="shared" si="23"/>
        <v>0</v>
      </c>
      <c r="AA123" s="67">
        <f t="shared" ref="AA123:AB123" si="26">AA121+AA122</f>
        <v>0</v>
      </c>
      <c r="AB123" s="67">
        <f t="shared" si="26"/>
        <v>0</v>
      </c>
      <c r="AC123" s="68">
        <f>AC121+AC122</f>
        <v>0</v>
      </c>
      <c r="AD123" s="338"/>
      <c r="AE123" s="125"/>
      <c r="AH123" s="137"/>
    </row>
    <row r="124" spans="1:34" ht="15" customHeight="1">
      <c r="B124" s="72" t="s">
        <v>75</v>
      </c>
      <c r="C124" s="66"/>
      <c r="D124" s="67">
        <f>D107+D123</f>
        <v>0</v>
      </c>
      <c r="E124" s="67"/>
      <c r="F124" s="67"/>
      <c r="G124" s="67">
        <f t="shared" ref="G124:K124" si="27">G107+G123</f>
        <v>0</v>
      </c>
      <c r="H124" s="67">
        <f t="shared" si="27"/>
        <v>0</v>
      </c>
      <c r="I124" s="67">
        <f t="shared" si="27"/>
        <v>0</v>
      </c>
      <c r="J124" s="67">
        <f t="shared" si="27"/>
        <v>0</v>
      </c>
      <c r="K124" s="67">
        <f t="shared" si="27"/>
        <v>0</v>
      </c>
      <c r="L124" s="67"/>
      <c r="M124" s="67"/>
      <c r="N124" s="67"/>
      <c r="O124" s="67"/>
      <c r="P124" s="67"/>
      <c r="Q124" s="67"/>
      <c r="R124" s="67"/>
      <c r="S124" s="67"/>
      <c r="T124" s="67"/>
      <c r="U124" s="67"/>
      <c r="V124" s="67"/>
      <c r="W124" s="67"/>
      <c r="X124" s="67"/>
      <c r="Y124" s="67"/>
      <c r="Z124" s="63">
        <f t="shared" si="23"/>
        <v>0</v>
      </c>
      <c r="AA124" s="67">
        <f t="shared" ref="AA124:AB124" si="28">AA107+AA123</f>
        <v>0</v>
      </c>
      <c r="AB124" s="67">
        <f t="shared" si="28"/>
        <v>0</v>
      </c>
      <c r="AC124" s="68">
        <f>AC107+AC123</f>
        <v>0</v>
      </c>
      <c r="AD124" s="338"/>
      <c r="AE124" s="125"/>
      <c r="AH124" s="137"/>
    </row>
    <row r="125" spans="1:34" ht="15" customHeight="1">
      <c r="B125" s="73"/>
      <c r="C125" s="58"/>
      <c r="D125" s="59"/>
      <c r="E125" s="59"/>
      <c r="F125" s="59"/>
      <c r="G125" s="59"/>
      <c r="H125" s="59"/>
      <c r="I125" s="59"/>
      <c r="J125" s="59"/>
      <c r="K125" s="59"/>
      <c r="L125" s="59"/>
      <c r="M125" s="59"/>
      <c r="N125" s="59"/>
      <c r="O125" s="59"/>
      <c r="P125" s="59"/>
      <c r="Q125" s="59"/>
      <c r="R125" s="59"/>
      <c r="S125" s="59"/>
      <c r="T125" s="59"/>
      <c r="U125" s="59"/>
      <c r="V125" s="59"/>
      <c r="W125" s="59"/>
      <c r="X125" s="59"/>
      <c r="Y125" s="59"/>
      <c r="Z125" s="59">
        <f t="shared" si="23"/>
        <v>0</v>
      </c>
      <c r="AA125" s="60">
        <f>SUMIF('调整分录-本期'!$D:$D,$A125,'调整分录-本期'!F:F)</f>
        <v>0</v>
      </c>
      <c r="AB125" s="60">
        <f>SUMIF('调整分录-本期'!$D:$D,$A125,'调整分录-本期'!G:G)</f>
        <v>0</v>
      </c>
      <c r="AC125" s="61"/>
      <c r="AD125" s="338"/>
      <c r="AE125" s="125"/>
      <c r="AH125" s="137"/>
    </row>
    <row r="126" spans="1:34" ht="15" customHeight="1">
      <c r="B126" s="62" t="s">
        <v>76</v>
      </c>
      <c r="C126" s="66"/>
      <c r="D126" s="67">
        <f>SUM(D127:D130)</f>
        <v>0</v>
      </c>
      <c r="E126" s="67"/>
      <c r="F126" s="67"/>
      <c r="G126" s="67">
        <f t="shared" ref="G126:K126" si="29">SUM(G127:G130)</f>
        <v>0</v>
      </c>
      <c r="H126" s="67">
        <f t="shared" si="29"/>
        <v>0</v>
      </c>
      <c r="I126" s="67">
        <f t="shared" si="29"/>
        <v>0</v>
      </c>
      <c r="J126" s="67">
        <f t="shared" si="29"/>
        <v>0</v>
      </c>
      <c r="K126" s="67">
        <f t="shared" si="29"/>
        <v>0</v>
      </c>
      <c r="L126" s="67"/>
      <c r="M126" s="67"/>
      <c r="N126" s="67"/>
      <c r="O126" s="67"/>
      <c r="P126" s="67"/>
      <c r="Q126" s="67"/>
      <c r="R126" s="67"/>
      <c r="S126" s="67"/>
      <c r="T126" s="67"/>
      <c r="U126" s="67"/>
      <c r="V126" s="67"/>
      <c r="W126" s="67"/>
      <c r="X126" s="67"/>
      <c r="Y126" s="67"/>
      <c r="Z126" s="63">
        <f t="shared" si="23"/>
        <v>0</v>
      </c>
      <c r="AA126" s="67"/>
      <c r="AB126" s="67"/>
      <c r="AC126" s="68">
        <f>SUM(AC127:AC130)</f>
        <v>0</v>
      </c>
      <c r="AD126" s="338"/>
      <c r="AE126" s="125"/>
      <c r="AH126" s="137"/>
    </row>
    <row r="127" spans="1:34" ht="15" customHeight="1">
      <c r="A127" s="124" t="s">
        <v>483</v>
      </c>
      <c r="B127" s="54" t="s">
        <v>480</v>
      </c>
      <c r="C127" s="58"/>
      <c r="D127" s="59"/>
      <c r="E127" s="59"/>
      <c r="F127" s="59"/>
      <c r="G127" s="59"/>
      <c r="H127" s="59"/>
      <c r="I127" s="59"/>
      <c r="J127" s="59"/>
      <c r="K127" s="59"/>
      <c r="L127" s="59"/>
      <c r="M127" s="59"/>
      <c r="N127" s="59"/>
      <c r="O127" s="59"/>
      <c r="P127" s="59"/>
      <c r="Q127" s="59"/>
      <c r="R127" s="59"/>
      <c r="S127" s="59"/>
      <c r="T127" s="59"/>
      <c r="U127" s="59"/>
      <c r="V127" s="59"/>
      <c r="W127" s="59"/>
      <c r="X127" s="59"/>
      <c r="Y127" s="59"/>
      <c r="Z127" s="59">
        <f t="shared" si="23"/>
        <v>0</v>
      </c>
      <c r="AA127" s="60">
        <f>SUMIF('调整分录-本期'!$D:$D,$A127,'调整分录-本期'!F:F)</f>
        <v>0</v>
      </c>
      <c r="AB127" s="60">
        <f>SUMIF('调整分录-本期'!$D:$D,$A127,'调整分录-本期'!G:G)</f>
        <v>0</v>
      </c>
      <c r="AC127" s="61">
        <f>Z127+AB127-AA127</f>
        <v>0</v>
      </c>
      <c r="AD127" s="338"/>
      <c r="AE127" s="125"/>
      <c r="AH127" s="137"/>
    </row>
    <row r="128" spans="1:34" ht="15" customHeight="1">
      <c r="A128" s="124" t="s">
        <v>176</v>
      </c>
      <c r="B128" s="54" t="s">
        <v>80</v>
      </c>
      <c r="C128" s="58"/>
      <c r="D128" s="59"/>
      <c r="E128" s="59"/>
      <c r="F128" s="59"/>
      <c r="G128" s="59"/>
      <c r="H128" s="59"/>
      <c r="I128" s="59"/>
      <c r="J128" s="59"/>
      <c r="K128" s="59"/>
      <c r="L128" s="59"/>
      <c r="M128" s="59"/>
      <c r="N128" s="59"/>
      <c r="O128" s="59"/>
      <c r="P128" s="59"/>
      <c r="Q128" s="59"/>
      <c r="R128" s="59"/>
      <c r="S128" s="59"/>
      <c r="T128" s="59"/>
      <c r="U128" s="59"/>
      <c r="V128" s="59"/>
      <c r="W128" s="59"/>
      <c r="X128" s="59"/>
      <c r="Y128" s="59"/>
      <c r="Z128" s="59">
        <f t="shared" si="23"/>
        <v>0</v>
      </c>
      <c r="AA128" s="60">
        <f>SUMIF('调整分录-本期'!$D:$D,$A128,'调整分录-本期'!F:F)</f>
        <v>0</v>
      </c>
      <c r="AB128" s="60">
        <f>SUMIF('调整分录-本期'!$D:$D,$A128,'调整分录-本期'!G:G)</f>
        <v>0</v>
      </c>
      <c r="AC128" s="61">
        <f t="shared" ref="AC128:AC130" si="30">Z128+AB128-AA128</f>
        <v>0</v>
      </c>
      <c r="AD128" s="338"/>
      <c r="AE128" s="125"/>
      <c r="AH128" s="137"/>
    </row>
    <row r="129" spans="1:34" ht="15" customHeight="1">
      <c r="A129" s="124" t="s">
        <v>177</v>
      </c>
      <c r="B129" s="54" t="s">
        <v>82</v>
      </c>
      <c r="C129" s="58"/>
      <c r="D129" s="59"/>
      <c r="E129" s="59"/>
      <c r="F129" s="59"/>
      <c r="G129" s="59"/>
      <c r="H129" s="59"/>
      <c r="I129" s="59"/>
      <c r="J129" s="59"/>
      <c r="K129" s="59"/>
      <c r="L129" s="59"/>
      <c r="M129" s="59"/>
      <c r="N129" s="59"/>
      <c r="O129" s="59"/>
      <c r="P129" s="59"/>
      <c r="Q129" s="59"/>
      <c r="R129" s="59"/>
      <c r="S129" s="59"/>
      <c r="T129" s="59"/>
      <c r="U129" s="59"/>
      <c r="V129" s="59"/>
      <c r="W129" s="59"/>
      <c r="X129" s="59"/>
      <c r="Y129" s="59"/>
      <c r="Z129" s="59">
        <f t="shared" si="23"/>
        <v>0</v>
      </c>
      <c r="AA129" s="60">
        <f>SUMIF('调整分录-本期'!$D:$D,$A129,'调整分录-本期'!F:F)</f>
        <v>0</v>
      </c>
      <c r="AB129" s="60">
        <f>SUMIF('调整分录-本期'!$D:$D,$A129,'调整分录-本期'!G:G)</f>
        <v>0</v>
      </c>
      <c r="AC129" s="61">
        <f t="shared" si="30"/>
        <v>0</v>
      </c>
      <c r="AD129" s="338"/>
      <c r="AE129" s="125"/>
      <c r="AH129" s="137"/>
    </row>
    <row r="130" spans="1:34" ht="15" customHeight="1">
      <c r="A130" s="124" t="s">
        <v>178</v>
      </c>
      <c r="B130" s="54" t="s">
        <v>84</v>
      </c>
      <c r="C130" s="58"/>
      <c r="D130" s="59"/>
      <c r="E130" s="59"/>
      <c r="F130" s="59"/>
      <c r="G130" s="59"/>
      <c r="H130" s="59"/>
      <c r="I130" s="59"/>
      <c r="J130" s="59"/>
      <c r="K130" s="59"/>
      <c r="L130" s="59"/>
      <c r="M130" s="59"/>
      <c r="N130" s="59"/>
      <c r="O130" s="59"/>
      <c r="P130" s="59"/>
      <c r="Q130" s="59"/>
      <c r="R130" s="59"/>
      <c r="S130" s="59"/>
      <c r="T130" s="59"/>
      <c r="U130" s="59"/>
      <c r="V130" s="59"/>
      <c r="W130" s="59"/>
      <c r="X130" s="59"/>
      <c r="Y130" s="59"/>
      <c r="Z130" s="59">
        <f t="shared" si="23"/>
        <v>0</v>
      </c>
      <c r="AA130" s="60">
        <f>SUMIF('调整分录-本期'!$D:$D,$A130,'调整分录-本期'!F:F)</f>
        <v>0</v>
      </c>
      <c r="AB130" s="60">
        <f>SUMIF('调整分录-本期'!$D:$D,$A130,'调整分录-本期'!G:G)</f>
        <v>0</v>
      </c>
      <c r="AC130" s="61">
        <f t="shared" si="30"/>
        <v>0</v>
      </c>
      <c r="AD130" s="338"/>
      <c r="AE130" s="125"/>
      <c r="AH130" s="137"/>
    </row>
    <row r="131" spans="1:34" ht="15" customHeight="1">
      <c r="B131" s="62" t="s">
        <v>86</v>
      </c>
      <c r="C131" s="66"/>
      <c r="D131" s="67">
        <f>SUM(D132:D146)-SUM(D145:D146)</f>
        <v>0</v>
      </c>
      <c r="E131" s="67"/>
      <c r="F131" s="67"/>
      <c r="G131" s="67">
        <f>SUM(G132:G154)-SUM(G145:G146)</f>
        <v>0</v>
      </c>
      <c r="H131" s="67">
        <f>SUM(H132:H154)-SUM(H145:H146)</f>
        <v>0</v>
      </c>
      <c r="I131" s="67">
        <f>SUM(I132:I154)-SUM(I145:I146)</f>
        <v>0</v>
      </c>
      <c r="J131" s="67">
        <f>SUM(J132:J154)-SUM(J145:J146)</f>
        <v>0</v>
      </c>
      <c r="K131" s="67">
        <f>SUM(K132:K154)-SUM(K145:K146)</f>
        <v>0</v>
      </c>
      <c r="L131" s="67"/>
      <c r="M131" s="67"/>
      <c r="N131" s="67"/>
      <c r="O131" s="67"/>
      <c r="P131" s="67"/>
      <c r="Q131" s="67"/>
      <c r="R131" s="67"/>
      <c r="S131" s="67"/>
      <c r="T131" s="67"/>
      <c r="U131" s="67"/>
      <c r="V131" s="67"/>
      <c r="W131" s="67"/>
      <c r="X131" s="67"/>
      <c r="Y131" s="67"/>
      <c r="Z131" s="63">
        <f t="shared" si="23"/>
        <v>0</v>
      </c>
      <c r="AA131" s="67"/>
      <c r="AB131" s="67"/>
      <c r="AC131" s="68">
        <f>SUM(AC132:AC146)-SUM(AC145:AC146)</f>
        <v>0</v>
      </c>
      <c r="AD131" s="338"/>
      <c r="AE131" s="125"/>
      <c r="AH131" s="137"/>
    </row>
    <row r="132" spans="1:34" ht="15" customHeight="1">
      <c r="A132" s="124" t="s">
        <v>484</v>
      </c>
      <c r="B132" s="54" t="s">
        <v>481</v>
      </c>
      <c r="C132" s="58"/>
      <c r="D132" s="74"/>
      <c r="E132" s="74"/>
      <c r="F132" s="74"/>
      <c r="G132" s="74"/>
      <c r="H132" s="74"/>
      <c r="I132" s="74"/>
      <c r="J132" s="74"/>
      <c r="K132" s="74"/>
      <c r="L132" s="74"/>
      <c r="M132" s="74"/>
      <c r="N132" s="74"/>
      <c r="O132" s="74"/>
      <c r="P132" s="74"/>
      <c r="Q132" s="74"/>
      <c r="R132" s="74"/>
      <c r="S132" s="74"/>
      <c r="T132" s="74"/>
      <c r="U132" s="74"/>
      <c r="V132" s="74"/>
      <c r="W132" s="74"/>
      <c r="X132" s="74"/>
      <c r="Y132" s="74"/>
      <c r="Z132" s="59">
        <f t="shared" si="23"/>
        <v>0</v>
      </c>
      <c r="AA132" s="60">
        <f>SUMIF('调整分录-本期'!$D:$D,$A132,'调整分录-本期'!F:F)</f>
        <v>0</v>
      </c>
      <c r="AB132" s="60">
        <f>SUMIF('调整分录-本期'!$D:$D,$A132,'调整分录-本期'!G:G)</f>
        <v>0</v>
      </c>
      <c r="AC132" s="75">
        <f t="shared" ref="AC132:AC146" si="31">Z132+AA132-AB132</f>
        <v>0</v>
      </c>
      <c r="AD132" s="338"/>
      <c r="AE132" s="125"/>
      <c r="AH132" s="137"/>
    </row>
    <row r="133" spans="1:34" ht="15" customHeight="1">
      <c r="A133" s="124" t="s">
        <v>179</v>
      </c>
      <c r="B133" s="54" t="s">
        <v>90</v>
      </c>
      <c r="C133" s="58"/>
      <c r="D133" s="59"/>
      <c r="E133" s="59"/>
      <c r="F133" s="59"/>
      <c r="G133" s="59"/>
      <c r="H133" s="59"/>
      <c r="I133" s="59"/>
      <c r="J133" s="59"/>
      <c r="K133" s="59"/>
      <c r="L133" s="59"/>
      <c r="M133" s="59"/>
      <c r="N133" s="59"/>
      <c r="O133" s="59"/>
      <c r="P133" s="59"/>
      <c r="Q133" s="59"/>
      <c r="R133" s="59"/>
      <c r="S133" s="59"/>
      <c r="T133" s="59"/>
      <c r="U133" s="59"/>
      <c r="V133" s="59"/>
      <c r="W133" s="59"/>
      <c r="X133" s="59"/>
      <c r="Y133" s="59"/>
      <c r="Z133" s="59">
        <f t="shared" si="23"/>
        <v>0</v>
      </c>
      <c r="AA133" s="60">
        <f>SUMIF('调整分录-本期'!$D:$D,$A133,'调整分录-本期'!F:F)</f>
        <v>0</v>
      </c>
      <c r="AB133" s="60">
        <f>SUMIF('调整分录-本期'!$D:$D,$A133,'调整分录-本期'!G:G)</f>
        <v>0</v>
      </c>
      <c r="AC133" s="75">
        <f t="shared" si="31"/>
        <v>0</v>
      </c>
      <c r="AD133" s="338"/>
      <c r="AE133" s="125"/>
      <c r="AH133" s="137"/>
    </row>
    <row r="134" spans="1:34" ht="15" customHeight="1">
      <c r="A134" s="124" t="s">
        <v>180</v>
      </c>
      <c r="B134" s="54" t="s">
        <v>92</v>
      </c>
      <c r="C134" s="58"/>
      <c r="D134" s="59"/>
      <c r="E134" s="59"/>
      <c r="F134" s="59"/>
      <c r="G134" s="59"/>
      <c r="H134" s="59"/>
      <c r="I134" s="59"/>
      <c r="J134" s="59"/>
      <c r="K134" s="59"/>
      <c r="L134" s="59"/>
      <c r="M134" s="59"/>
      <c r="N134" s="59"/>
      <c r="O134" s="59"/>
      <c r="P134" s="59"/>
      <c r="Q134" s="59"/>
      <c r="R134" s="59"/>
      <c r="S134" s="59"/>
      <c r="T134" s="59"/>
      <c r="U134" s="59"/>
      <c r="V134" s="59"/>
      <c r="W134" s="59"/>
      <c r="X134" s="59"/>
      <c r="Y134" s="59"/>
      <c r="Z134" s="59">
        <f t="shared" si="23"/>
        <v>0</v>
      </c>
      <c r="AA134" s="60">
        <f>SUMIF('调整分录-本期'!$D:$D,$A134,'调整分录-本期'!F:F)</f>
        <v>0</v>
      </c>
      <c r="AB134" s="60">
        <f>SUMIF('调整分录-本期'!$D:$D,$A134,'调整分录-本期'!G:G)</f>
        <v>0</v>
      </c>
      <c r="AC134" s="75">
        <f t="shared" si="31"/>
        <v>0</v>
      </c>
      <c r="AD134" s="338"/>
      <c r="AE134" s="125"/>
      <c r="AH134" s="137"/>
    </row>
    <row r="135" spans="1:34" ht="15" customHeight="1">
      <c r="A135" s="124" t="s">
        <v>181</v>
      </c>
      <c r="B135" s="54" t="s">
        <v>94</v>
      </c>
      <c r="C135" s="58"/>
      <c r="D135" s="59"/>
      <c r="E135" s="59"/>
      <c r="F135" s="59"/>
      <c r="G135" s="59"/>
      <c r="H135" s="59"/>
      <c r="I135" s="59"/>
      <c r="J135" s="59"/>
      <c r="K135" s="59"/>
      <c r="L135" s="59"/>
      <c r="M135" s="59"/>
      <c r="N135" s="59"/>
      <c r="O135" s="59"/>
      <c r="P135" s="59"/>
      <c r="Q135" s="59"/>
      <c r="R135" s="59"/>
      <c r="S135" s="59"/>
      <c r="T135" s="59"/>
      <c r="U135" s="59"/>
      <c r="V135" s="59"/>
      <c r="W135" s="59"/>
      <c r="X135" s="59"/>
      <c r="Y135" s="59"/>
      <c r="Z135" s="59">
        <f t="shared" si="23"/>
        <v>0</v>
      </c>
      <c r="AA135" s="60">
        <f>SUMIF('调整分录-本期'!$D:$D,$A135,'调整分录-本期'!F:F)</f>
        <v>0</v>
      </c>
      <c r="AB135" s="60">
        <f>SUMIF('调整分录-本期'!$D:$D,$A135,'调整分录-本期'!G:G)</f>
        <v>0</v>
      </c>
      <c r="AC135" s="75">
        <f t="shared" si="31"/>
        <v>0</v>
      </c>
      <c r="AD135" s="338"/>
      <c r="AE135" s="125"/>
      <c r="AH135" s="137"/>
    </row>
    <row r="136" spans="1:34" ht="15" customHeight="1">
      <c r="A136" s="124" t="s">
        <v>182</v>
      </c>
      <c r="B136" s="54" t="s">
        <v>96</v>
      </c>
      <c r="C136" s="58"/>
      <c r="D136" s="59"/>
      <c r="E136" s="59"/>
      <c r="F136" s="59"/>
      <c r="G136" s="59"/>
      <c r="H136" s="59"/>
      <c r="I136" s="59"/>
      <c r="J136" s="59"/>
      <c r="K136" s="59"/>
      <c r="L136" s="59"/>
      <c r="M136" s="59"/>
      <c r="N136" s="59"/>
      <c r="O136" s="59"/>
      <c r="P136" s="59"/>
      <c r="Q136" s="59"/>
      <c r="R136" s="59"/>
      <c r="S136" s="59"/>
      <c r="T136" s="59"/>
      <c r="U136" s="59"/>
      <c r="V136" s="59"/>
      <c r="W136" s="59"/>
      <c r="X136" s="59"/>
      <c r="Y136" s="59"/>
      <c r="Z136" s="59">
        <f t="shared" si="23"/>
        <v>0</v>
      </c>
      <c r="AA136" s="60">
        <f>SUMIF('调整分录-本期'!$D:$D,$A136,'调整分录-本期'!F:F)</f>
        <v>0</v>
      </c>
      <c r="AB136" s="60">
        <f>SUMIF('调整分录-本期'!$D:$D,$A136,'调整分录-本期'!G:G)</f>
        <v>0</v>
      </c>
      <c r="AC136" s="75">
        <f t="shared" si="31"/>
        <v>0</v>
      </c>
      <c r="AD136" s="338"/>
      <c r="AE136" s="125"/>
      <c r="AH136" s="137"/>
    </row>
    <row r="137" spans="1:34" ht="15" customHeight="1">
      <c r="A137" s="124" t="s">
        <v>183</v>
      </c>
      <c r="B137" s="54" t="s">
        <v>98</v>
      </c>
      <c r="C137" s="58"/>
      <c r="D137" s="59"/>
      <c r="E137" s="59"/>
      <c r="F137" s="59"/>
      <c r="G137" s="59"/>
      <c r="H137" s="59"/>
      <c r="I137" s="59"/>
      <c r="J137" s="59"/>
      <c r="K137" s="59"/>
      <c r="L137" s="59"/>
      <c r="M137" s="59"/>
      <c r="N137" s="59"/>
      <c r="O137" s="59"/>
      <c r="P137" s="59"/>
      <c r="Q137" s="59"/>
      <c r="R137" s="59"/>
      <c r="S137" s="59"/>
      <c r="T137" s="59"/>
      <c r="U137" s="59"/>
      <c r="V137" s="59"/>
      <c r="W137" s="59"/>
      <c r="X137" s="59"/>
      <c r="Y137" s="59"/>
      <c r="Z137" s="59">
        <f t="shared" si="23"/>
        <v>0</v>
      </c>
      <c r="AA137" s="60">
        <f>SUMIF('调整分录-本期'!$D:$D,$A137,'调整分录-本期'!F:F)</f>
        <v>0</v>
      </c>
      <c r="AB137" s="60">
        <f>SUMIF('调整分录-本期'!$D:$D,$A137,'调整分录-本期'!G:G)</f>
        <v>0</v>
      </c>
      <c r="AC137" s="75">
        <f t="shared" si="31"/>
        <v>0</v>
      </c>
      <c r="AD137" s="338"/>
      <c r="AE137" s="125"/>
      <c r="AH137" s="137"/>
    </row>
    <row r="138" spans="1:34" ht="15" customHeight="1">
      <c r="A138" s="124" t="s">
        <v>184</v>
      </c>
      <c r="B138" s="54" t="s">
        <v>100</v>
      </c>
      <c r="C138" s="58"/>
      <c r="D138" s="59"/>
      <c r="E138" s="59"/>
      <c r="F138" s="59"/>
      <c r="G138" s="59"/>
      <c r="H138" s="59"/>
      <c r="I138" s="59"/>
      <c r="J138" s="59"/>
      <c r="K138" s="59"/>
      <c r="L138" s="59"/>
      <c r="M138" s="59"/>
      <c r="N138" s="59"/>
      <c r="O138" s="59"/>
      <c r="P138" s="59"/>
      <c r="Q138" s="59"/>
      <c r="R138" s="59"/>
      <c r="S138" s="59"/>
      <c r="T138" s="59"/>
      <c r="U138" s="59"/>
      <c r="V138" s="59"/>
      <c r="W138" s="59"/>
      <c r="X138" s="59"/>
      <c r="Y138" s="59"/>
      <c r="Z138" s="59">
        <f t="shared" si="23"/>
        <v>0</v>
      </c>
      <c r="AA138" s="60">
        <f>SUMIF('调整分录-本期'!$D:$D,$A138,'调整分录-本期'!F:F)</f>
        <v>0</v>
      </c>
      <c r="AB138" s="60">
        <f>SUMIF('调整分录-本期'!$D:$D,$A138,'调整分录-本期'!G:G)</f>
        <v>0</v>
      </c>
      <c r="AC138" s="75">
        <f t="shared" si="31"/>
        <v>0</v>
      </c>
      <c r="AD138" s="338"/>
      <c r="AE138" s="125"/>
      <c r="AH138" s="137"/>
    </row>
    <row r="139" spans="1:34" ht="15" customHeight="1">
      <c r="A139" s="124" t="s">
        <v>185</v>
      </c>
      <c r="B139" s="54" t="s">
        <v>102</v>
      </c>
      <c r="C139" s="58"/>
      <c r="D139" s="59"/>
      <c r="E139" s="59"/>
      <c r="F139" s="59"/>
      <c r="G139" s="59"/>
      <c r="H139" s="59"/>
      <c r="I139" s="59"/>
      <c r="J139" s="59"/>
      <c r="K139" s="59"/>
      <c r="L139" s="59"/>
      <c r="M139" s="59"/>
      <c r="N139" s="59"/>
      <c r="O139" s="59"/>
      <c r="P139" s="59"/>
      <c r="Q139" s="59"/>
      <c r="R139" s="59"/>
      <c r="S139" s="59"/>
      <c r="T139" s="59"/>
      <c r="U139" s="59"/>
      <c r="V139" s="59"/>
      <c r="W139" s="59"/>
      <c r="X139" s="59"/>
      <c r="Y139" s="59"/>
      <c r="Z139" s="59">
        <f t="shared" si="23"/>
        <v>0</v>
      </c>
      <c r="AA139" s="60">
        <f>SUMIF('调整分录-本期'!$D:$D,$A139,'调整分录-本期'!F:F)</f>
        <v>0</v>
      </c>
      <c r="AB139" s="60">
        <f>SUMIF('调整分录-本期'!$D:$D,$A139,'调整分录-本期'!G:G)</f>
        <v>0</v>
      </c>
      <c r="AC139" s="75">
        <f t="shared" si="31"/>
        <v>0</v>
      </c>
      <c r="AD139" s="338"/>
      <c r="AE139" s="125"/>
      <c r="AH139" s="137"/>
    </row>
    <row r="140" spans="1:34" ht="15" customHeight="1">
      <c r="A140" s="124" t="s">
        <v>186</v>
      </c>
      <c r="B140" s="54" t="s">
        <v>104</v>
      </c>
      <c r="C140" s="58"/>
      <c r="D140" s="59"/>
      <c r="E140" s="59"/>
      <c r="F140" s="59"/>
      <c r="G140" s="59"/>
      <c r="H140" s="59"/>
      <c r="I140" s="59"/>
      <c r="J140" s="59"/>
      <c r="K140" s="59"/>
      <c r="L140" s="59"/>
      <c r="M140" s="59"/>
      <c r="N140" s="59"/>
      <c r="O140" s="59"/>
      <c r="P140" s="59"/>
      <c r="Q140" s="59"/>
      <c r="R140" s="59"/>
      <c r="S140" s="59"/>
      <c r="T140" s="59"/>
      <c r="U140" s="59"/>
      <c r="V140" s="59"/>
      <c r="W140" s="59"/>
      <c r="X140" s="59"/>
      <c r="Y140" s="59"/>
      <c r="Z140" s="59">
        <f t="shared" ref="Z140:Z173" si="32">SUM(D140:Y140)</f>
        <v>0</v>
      </c>
      <c r="AA140" s="60">
        <f>SUMIF('调整分录-本期'!$D:$D,$A140,'调整分录-本期'!F:F)</f>
        <v>0</v>
      </c>
      <c r="AB140" s="60">
        <f>SUMIF('调整分录-本期'!$D:$D,$A140,'调整分录-本期'!G:G)</f>
        <v>0</v>
      </c>
      <c r="AC140" s="75">
        <f t="shared" si="31"/>
        <v>0</v>
      </c>
      <c r="AD140" s="338"/>
      <c r="AE140" s="125"/>
      <c r="AH140" s="137"/>
    </row>
    <row r="141" spans="1:34" ht="15" customHeight="1">
      <c r="A141" s="124" t="s">
        <v>187</v>
      </c>
      <c r="B141" s="54" t="s">
        <v>105</v>
      </c>
      <c r="C141" s="58"/>
      <c r="D141" s="59"/>
      <c r="E141" s="59"/>
      <c r="F141" s="59"/>
      <c r="G141" s="59"/>
      <c r="H141" s="59"/>
      <c r="I141" s="59"/>
      <c r="J141" s="59"/>
      <c r="K141" s="59"/>
      <c r="L141" s="59"/>
      <c r="M141" s="59"/>
      <c r="N141" s="59"/>
      <c r="O141" s="59"/>
      <c r="P141" s="59"/>
      <c r="Q141" s="59"/>
      <c r="R141" s="59"/>
      <c r="S141" s="59"/>
      <c r="T141" s="59"/>
      <c r="U141" s="59"/>
      <c r="V141" s="59"/>
      <c r="W141" s="59"/>
      <c r="X141" s="59"/>
      <c r="Y141" s="59"/>
      <c r="Z141" s="59">
        <f t="shared" si="32"/>
        <v>0</v>
      </c>
      <c r="AA141" s="60">
        <f>SUMIF('调整分录-本期'!$D:$D,$A141,'调整分录-本期'!F:F)</f>
        <v>0</v>
      </c>
      <c r="AB141" s="60">
        <f>SUMIF('调整分录-本期'!$D:$D,$A141,'调整分录-本期'!G:G)</f>
        <v>0</v>
      </c>
      <c r="AC141" s="75">
        <f t="shared" si="31"/>
        <v>0</v>
      </c>
      <c r="AD141" s="338"/>
      <c r="AE141" s="125"/>
      <c r="AH141" s="137"/>
    </row>
    <row r="142" spans="1:34" ht="15" customHeight="1">
      <c r="A142" s="124" t="s">
        <v>188</v>
      </c>
      <c r="B142" s="54" t="s">
        <v>107</v>
      </c>
      <c r="C142" s="58"/>
      <c r="D142" s="59"/>
      <c r="E142" s="59"/>
      <c r="F142" s="59"/>
      <c r="G142" s="59"/>
      <c r="H142" s="59"/>
      <c r="I142" s="59"/>
      <c r="J142" s="59"/>
      <c r="K142" s="59"/>
      <c r="L142" s="59"/>
      <c r="M142" s="59"/>
      <c r="N142" s="59"/>
      <c r="O142" s="59"/>
      <c r="P142" s="59"/>
      <c r="Q142" s="59"/>
      <c r="R142" s="59"/>
      <c r="S142" s="59"/>
      <c r="T142" s="59"/>
      <c r="U142" s="59"/>
      <c r="V142" s="59"/>
      <c r="W142" s="59"/>
      <c r="X142" s="59"/>
      <c r="Y142" s="59"/>
      <c r="Z142" s="59">
        <f t="shared" si="32"/>
        <v>0</v>
      </c>
      <c r="AA142" s="60">
        <f>SUMIF('调整分录-本期'!$D:$D,$A142,'调整分录-本期'!F:F)</f>
        <v>0</v>
      </c>
      <c r="AB142" s="60">
        <f>SUMIF('调整分录-本期'!$D:$D,$A142,'调整分录-本期'!G:G)</f>
        <v>0</v>
      </c>
      <c r="AC142" s="75">
        <f t="shared" si="31"/>
        <v>0</v>
      </c>
      <c r="AD142" s="338"/>
      <c r="AE142" s="125"/>
      <c r="AH142" s="137"/>
    </row>
    <row r="143" spans="1:34" ht="15" customHeight="1">
      <c r="A143" s="124" t="s">
        <v>189</v>
      </c>
      <c r="B143" s="54" t="s">
        <v>108</v>
      </c>
      <c r="C143" s="58"/>
      <c r="D143" s="59"/>
      <c r="E143" s="59"/>
      <c r="F143" s="59"/>
      <c r="G143" s="59"/>
      <c r="H143" s="59"/>
      <c r="I143" s="59"/>
      <c r="J143" s="59"/>
      <c r="K143" s="59"/>
      <c r="L143" s="59"/>
      <c r="M143" s="59"/>
      <c r="N143" s="59"/>
      <c r="O143" s="59"/>
      <c r="P143" s="59"/>
      <c r="Q143" s="59"/>
      <c r="R143" s="59"/>
      <c r="S143" s="59"/>
      <c r="T143" s="59"/>
      <c r="U143" s="59"/>
      <c r="V143" s="59"/>
      <c r="W143" s="59"/>
      <c r="X143" s="59"/>
      <c r="Y143" s="59"/>
      <c r="Z143" s="59">
        <f t="shared" si="32"/>
        <v>0</v>
      </c>
      <c r="AA143" s="60">
        <f>SUMIF('调整分录-本期'!$D:$D,$A143,'调整分录-本期'!F:F)</f>
        <v>0</v>
      </c>
      <c r="AB143" s="60">
        <f>SUMIF('调整分录-本期'!$D:$D,$A143,'调整分录-本期'!G:G)</f>
        <v>0</v>
      </c>
      <c r="AC143" s="75">
        <f t="shared" si="31"/>
        <v>0</v>
      </c>
      <c r="AD143" s="338"/>
      <c r="AE143" s="125"/>
      <c r="AH143" s="137"/>
    </row>
    <row r="144" spans="1:34" ht="15" customHeight="1">
      <c r="A144" s="124" t="s">
        <v>190</v>
      </c>
      <c r="B144" s="54" t="s">
        <v>109</v>
      </c>
      <c r="C144" s="58"/>
      <c r="D144" s="59"/>
      <c r="E144" s="59"/>
      <c r="F144" s="59"/>
      <c r="G144" s="59"/>
      <c r="H144" s="59"/>
      <c r="I144" s="59"/>
      <c r="J144" s="59"/>
      <c r="K144" s="59"/>
      <c r="L144" s="59"/>
      <c r="M144" s="59"/>
      <c r="N144" s="59"/>
      <c r="O144" s="59"/>
      <c r="P144" s="59"/>
      <c r="Q144" s="59"/>
      <c r="R144" s="59"/>
      <c r="S144" s="59"/>
      <c r="T144" s="59"/>
      <c r="U144" s="59"/>
      <c r="V144" s="59"/>
      <c r="W144" s="59"/>
      <c r="X144" s="59"/>
      <c r="Y144" s="59"/>
      <c r="Z144" s="59">
        <f t="shared" si="32"/>
        <v>0</v>
      </c>
      <c r="AA144" s="60">
        <f>SUMIF('调整分录-本期'!$D:$D,$A144,'调整分录-本期'!F:F)</f>
        <v>0</v>
      </c>
      <c r="AB144" s="60">
        <f>SUMIF('调整分录-本期'!$D:$D,$A144,'调整分录-本期'!G:G)</f>
        <v>0</v>
      </c>
      <c r="AC144" s="75">
        <f t="shared" si="31"/>
        <v>0</v>
      </c>
      <c r="AD144" s="338"/>
      <c r="AE144" s="125"/>
      <c r="AH144" s="137"/>
    </row>
    <row r="145" spans="1:34" ht="15" customHeight="1">
      <c r="B145" s="54" t="s">
        <v>110</v>
      </c>
      <c r="C145" s="58"/>
      <c r="D145" s="59"/>
      <c r="E145" s="59"/>
      <c r="F145" s="59"/>
      <c r="G145" s="59"/>
      <c r="H145" s="59"/>
      <c r="I145" s="59"/>
      <c r="J145" s="59"/>
      <c r="K145" s="59"/>
      <c r="L145" s="59"/>
      <c r="M145" s="59"/>
      <c r="N145" s="59"/>
      <c r="O145" s="59"/>
      <c r="P145" s="59"/>
      <c r="Q145" s="59"/>
      <c r="R145" s="59"/>
      <c r="S145" s="59"/>
      <c r="T145" s="59"/>
      <c r="U145" s="59"/>
      <c r="V145" s="59"/>
      <c r="W145" s="59"/>
      <c r="X145" s="59"/>
      <c r="Y145" s="59"/>
      <c r="Z145" s="59">
        <f t="shared" si="32"/>
        <v>0</v>
      </c>
      <c r="AA145" s="60">
        <f>SUMIF('调整分录-本期'!$D:$D,$A145,'调整分录-本期'!F:F)</f>
        <v>0</v>
      </c>
      <c r="AB145" s="60">
        <f>SUMIF('调整分录-本期'!$D:$D,$A145,'调整分录-本期'!G:G)</f>
        <v>0</v>
      </c>
      <c r="AC145" s="75">
        <f t="shared" si="31"/>
        <v>0</v>
      </c>
      <c r="AD145" s="338"/>
      <c r="AH145" s="137"/>
    </row>
    <row r="146" spans="1:34" ht="15" customHeight="1">
      <c r="B146" s="54" t="s">
        <v>482</v>
      </c>
      <c r="C146" s="58"/>
      <c r="D146" s="59"/>
      <c r="E146" s="59"/>
      <c r="F146" s="59"/>
      <c r="G146" s="59"/>
      <c r="H146" s="59"/>
      <c r="I146" s="59"/>
      <c r="J146" s="59"/>
      <c r="K146" s="59"/>
      <c r="L146" s="59"/>
      <c r="M146" s="59"/>
      <c r="N146" s="59"/>
      <c r="O146" s="59"/>
      <c r="P146" s="59"/>
      <c r="Q146" s="59"/>
      <c r="R146" s="59"/>
      <c r="S146" s="59"/>
      <c r="T146" s="59"/>
      <c r="U146" s="59"/>
      <c r="V146" s="59"/>
      <c r="W146" s="59"/>
      <c r="X146" s="59"/>
      <c r="Y146" s="59"/>
      <c r="Z146" s="59">
        <f t="shared" si="32"/>
        <v>0</v>
      </c>
      <c r="AA146" s="60">
        <f>SUMIF('调整分录-本期'!$D:$D,$A146,'调整分录-本期'!F:F)</f>
        <v>0</v>
      </c>
      <c r="AB146" s="60">
        <f>SUMIF('调整分录-本期'!$D:$D,$A146,'调整分录-本期'!G:G)</f>
        <v>0</v>
      </c>
      <c r="AC146" s="75">
        <f t="shared" si="31"/>
        <v>0</v>
      </c>
      <c r="AD146" s="338"/>
      <c r="AH146" s="137"/>
    </row>
    <row r="147" spans="1:34" ht="15" customHeight="1">
      <c r="A147" s="124" t="s">
        <v>852</v>
      </c>
      <c r="B147" s="54" t="s">
        <v>111</v>
      </c>
      <c r="C147" s="58"/>
      <c r="D147" s="59"/>
      <c r="E147" s="59"/>
      <c r="F147" s="59"/>
      <c r="G147" s="59"/>
      <c r="H147" s="59"/>
      <c r="I147" s="59"/>
      <c r="J147" s="59"/>
      <c r="K147" s="59"/>
      <c r="L147" s="59"/>
      <c r="M147" s="59"/>
      <c r="N147" s="59"/>
      <c r="O147" s="59"/>
      <c r="P147" s="59"/>
      <c r="Q147" s="59"/>
      <c r="R147" s="59"/>
      <c r="S147" s="59"/>
      <c r="T147" s="59"/>
      <c r="U147" s="59"/>
      <c r="V147" s="59"/>
      <c r="W147" s="59"/>
      <c r="X147" s="59"/>
      <c r="Y147" s="59"/>
      <c r="Z147" s="59">
        <f t="shared" si="32"/>
        <v>0</v>
      </c>
      <c r="AA147" s="60">
        <f>SUMIF('调整分录-本期'!$D:$D,$A147,'调整分录-本期'!F:F)</f>
        <v>0</v>
      </c>
      <c r="AB147" s="60">
        <f>SUMIF('调整分录-本期'!$D:$D,$A147,'调整分录-本期'!G:G)</f>
        <v>0</v>
      </c>
      <c r="AC147" s="61">
        <f>Z147+AB147-AA147</f>
        <v>0</v>
      </c>
      <c r="AD147" s="338"/>
      <c r="AE147" s="125"/>
      <c r="AH147" s="137"/>
    </row>
    <row r="148" spans="1:34" ht="15" customHeight="1">
      <c r="A148" s="124" t="s">
        <v>130</v>
      </c>
      <c r="B148" s="54" t="s">
        <v>820</v>
      </c>
      <c r="C148" s="58"/>
      <c r="D148" s="59"/>
      <c r="E148" s="59"/>
      <c r="F148" s="59"/>
      <c r="G148" s="59"/>
      <c r="H148" s="59"/>
      <c r="I148" s="59"/>
      <c r="J148" s="59"/>
      <c r="K148" s="59"/>
      <c r="L148" s="59"/>
      <c r="M148" s="59"/>
      <c r="N148" s="59"/>
      <c r="O148" s="59"/>
      <c r="P148" s="59"/>
      <c r="Q148" s="59"/>
      <c r="R148" s="59"/>
      <c r="S148" s="59"/>
      <c r="T148" s="59"/>
      <c r="U148" s="59"/>
      <c r="V148" s="59"/>
      <c r="W148" s="59"/>
      <c r="X148" s="59"/>
      <c r="Y148" s="59"/>
      <c r="Z148" s="59">
        <f t="shared" si="32"/>
        <v>0</v>
      </c>
      <c r="AA148" s="60">
        <f>SUMIF('调整分录-本期'!$D:$D,$A148,'调整分录-本期'!F:F)</f>
        <v>0</v>
      </c>
      <c r="AB148" s="60">
        <f>SUMIF('调整分录-本期'!$D:$D,$A148,'调整分录-本期'!G:G)</f>
        <v>0</v>
      </c>
      <c r="AC148" s="61">
        <f t="shared" ref="AC148:AC155" si="33">Z148+AB148-AA148</f>
        <v>0</v>
      </c>
      <c r="AD148" s="338"/>
      <c r="AE148" s="125"/>
      <c r="AH148" s="137"/>
    </row>
    <row r="149" spans="1:34" ht="15" customHeight="1">
      <c r="B149" s="76" t="s">
        <v>112</v>
      </c>
      <c r="C149" s="58"/>
      <c r="D149" s="59"/>
      <c r="E149" s="59"/>
      <c r="F149" s="59"/>
      <c r="G149" s="59"/>
      <c r="H149" s="59"/>
      <c r="I149" s="59"/>
      <c r="J149" s="59"/>
      <c r="K149" s="59"/>
      <c r="L149" s="59"/>
      <c r="M149" s="59"/>
      <c r="N149" s="59"/>
      <c r="O149" s="59"/>
      <c r="P149" s="59"/>
      <c r="Q149" s="59"/>
      <c r="R149" s="59"/>
      <c r="S149" s="59"/>
      <c r="T149" s="59"/>
      <c r="U149" s="59"/>
      <c r="V149" s="59"/>
      <c r="W149" s="59"/>
      <c r="X149" s="59"/>
      <c r="Y149" s="59"/>
      <c r="Z149" s="59">
        <f t="shared" si="32"/>
        <v>0</v>
      </c>
      <c r="AA149" s="60"/>
      <c r="AB149" s="60"/>
      <c r="AC149" s="61">
        <f t="shared" si="33"/>
        <v>0</v>
      </c>
      <c r="AD149" s="338"/>
      <c r="AH149" s="137"/>
    </row>
    <row r="150" spans="1:34" ht="15" customHeight="1">
      <c r="A150" s="124" t="s">
        <v>194</v>
      </c>
      <c r="B150" s="54" t="s">
        <v>821</v>
      </c>
      <c r="C150" s="58"/>
      <c r="D150" s="59"/>
      <c r="E150" s="59"/>
      <c r="F150" s="59"/>
      <c r="G150" s="59"/>
      <c r="H150" s="59"/>
      <c r="I150" s="59"/>
      <c r="J150" s="59"/>
      <c r="K150" s="59"/>
      <c r="L150" s="59"/>
      <c r="M150" s="59"/>
      <c r="N150" s="59"/>
      <c r="O150" s="59"/>
      <c r="P150" s="59"/>
      <c r="Q150" s="59"/>
      <c r="R150" s="59"/>
      <c r="S150" s="59"/>
      <c r="T150" s="59"/>
      <c r="U150" s="59"/>
      <c r="V150" s="59"/>
      <c r="W150" s="59"/>
      <c r="X150" s="59"/>
      <c r="Y150" s="59"/>
      <c r="Z150" s="59">
        <f t="shared" si="32"/>
        <v>0</v>
      </c>
      <c r="AA150" s="60">
        <f>SUMIF('调整分录-本期'!$D:$D,$A150,'调整分录-本期'!F:F)</f>
        <v>0</v>
      </c>
      <c r="AB150" s="60">
        <f>SUMIF('调整分录-本期'!$D:$D,$A150,'调整分录-本期'!G:G)</f>
        <v>0</v>
      </c>
      <c r="AC150" s="61">
        <f t="shared" si="33"/>
        <v>0</v>
      </c>
      <c r="AD150" s="338"/>
      <c r="AH150" s="137"/>
    </row>
    <row r="151" spans="1:34" ht="15" customHeight="1">
      <c r="A151" s="124" t="s">
        <v>848</v>
      </c>
      <c r="B151" s="54" t="s">
        <v>822</v>
      </c>
      <c r="C151" s="58"/>
      <c r="D151" s="59"/>
      <c r="E151" s="59"/>
      <c r="F151" s="59"/>
      <c r="G151" s="59"/>
      <c r="H151" s="59"/>
      <c r="I151" s="59"/>
      <c r="J151" s="59"/>
      <c r="K151" s="59"/>
      <c r="L151" s="59"/>
      <c r="M151" s="59"/>
      <c r="N151" s="59"/>
      <c r="O151" s="59"/>
      <c r="P151" s="59"/>
      <c r="Q151" s="59"/>
      <c r="R151" s="59"/>
      <c r="S151" s="59"/>
      <c r="T151" s="59"/>
      <c r="U151" s="59"/>
      <c r="V151" s="59"/>
      <c r="W151" s="59"/>
      <c r="X151" s="59"/>
      <c r="Y151" s="59"/>
      <c r="Z151" s="59">
        <f t="shared" si="32"/>
        <v>0</v>
      </c>
      <c r="AA151" s="60">
        <f>SUMIF('调整分录-本期'!$D:$D,$A151,'调整分录-本期'!F:F)</f>
        <v>0</v>
      </c>
      <c r="AB151" s="60">
        <f>SUMIF('调整分录-本期'!$D:$D,$A151,'调整分录-本期'!G:G)</f>
        <v>0</v>
      </c>
      <c r="AC151" s="61">
        <f t="shared" si="33"/>
        <v>0</v>
      </c>
      <c r="AD151" s="338"/>
      <c r="AH151" s="137"/>
    </row>
    <row r="152" spans="1:34" ht="15" customHeight="1">
      <c r="A152" s="124" t="s">
        <v>192</v>
      </c>
      <c r="B152" s="54" t="s">
        <v>823</v>
      </c>
      <c r="C152" s="58"/>
      <c r="D152" s="59"/>
      <c r="E152" s="59"/>
      <c r="F152" s="59"/>
      <c r="G152" s="59"/>
      <c r="H152" s="59"/>
      <c r="I152" s="59"/>
      <c r="J152" s="59"/>
      <c r="K152" s="59"/>
      <c r="L152" s="59"/>
      <c r="M152" s="59"/>
      <c r="N152" s="59"/>
      <c r="O152" s="59"/>
      <c r="P152" s="59"/>
      <c r="Q152" s="59"/>
      <c r="R152" s="59"/>
      <c r="S152" s="59"/>
      <c r="T152" s="59"/>
      <c r="U152" s="59"/>
      <c r="V152" s="59"/>
      <c r="W152" s="59"/>
      <c r="X152" s="59"/>
      <c r="Y152" s="59"/>
      <c r="Z152" s="59">
        <f t="shared" si="32"/>
        <v>0</v>
      </c>
      <c r="AA152" s="60">
        <f>SUMIF('调整分录-本期'!$D:$D,$A152,'调整分录-本期'!F:F)</f>
        <v>0</v>
      </c>
      <c r="AB152" s="60">
        <f>SUMIF('调整分录-本期'!$D:$D,$A152,'调整分录-本期'!G:G)</f>
        <v>0</v>
      </c>
      <c r="AC152" s="61">
        <f t="shared" si="33"/>
        <v>0</v>
      </c>
      <c r="AD152" s="338"/>
      <c r="AH152" s="137"/>
    </row>
    <row r="153" spans="1:34" ht="15" customHeight="1">
      <c r="A153" s="124" t="s">
        <v>849</v>
      </c>
      <c r="B153" s="54" t="s">
        <v>824</v>
      </c>
      <c r="C153" s="58"/>
      <c r="D153" s="59"/>
      <c r="E153" s="59"/>
      <c r="F153" s="59"/>
      <c r="G153" s="59"/>
      <c r="H153" s="59"/>
      <c r="I153" s="59"/>
      <c r="J153" s="59"/>
      <c r="K153" s="59"/>
      <c r="L153" s="59"/>
      <c r="M153" s="59"/>
      <c r="N153" s="59"/>
      <c r="O153" s="59"/>
      <c r="P153" s="59"/>
      <c r="Q153" s="59"/>
      <c r="R153" s="59"/>
      <c r="S153" s="59"/>
      <c r="T153" s="59"/>
      <c r="U153" s="59"/>
      <c r="V153" s="59"/>
      <c r="W153" s="59"/>
      <c r="X153" s="59"/>
      <c r="Y153" s="59"/>
      <c r="Z153" s="59">
        <f t="shared" ref="Z153" si="34">SUM(D153:Y153)</f>
        <v>0</v>
      </c>
      <c r="AA153" s="60">
        <f>SUMIF('调整分录-本期'!$D:$D,$A153,'调整分录-本期'!F:F)</f>
        <v>0</v>
      </c>
      <c r="AB153" s="60">
        <f>SUMIF('调整分录-本期'!$D:$D,$A153,'调整分录-本期'!G:G)</f>
        <v>0</v>
      </c>
      <c r="AC153" s="61">
        <f t="shared" si="33"/>
        <v>0</v>
      </c>
      <c r="AD153" s="338"/>
      <c r="AH153" s="137"/>
    </row>
    <row r="154" spans="1:34" ht="15" customHeight="1">
      <c r="A154" s="124" t="s">
        <v>191</v>
      </c>
      <c r="B154" s="54" t="s">
        <v>825</v>
      </c>
      <c r="C154" s="58"/>
      <c r="D154" s="59"/>
      <c r="E154" s="59"/>
      <c r="F154" s="59"/>
      <c r="G154" s="59"/>
      <c r="H154" s="59"/>
      <c r="I154" s="59"/>
      <c r="J154" s="59"/>
      <c r="K154" s="59"/>
      <c r="L154" s="59"/>
      <c r="M154" s="59"/>
      <c r="N154" s="59"/>
      <c r="O154" s="59"/>
      <c r="P154" s="59"/>
      <c r="Q154" s="59"/>
      <c r="R154" s="59"/>
      <c r="S154" s="59"/>
      <c r="T154" s="59"/>
      <c r="U154" s="59"/>
      <c r="V154" s="59"/>
      <c r="W154" s="59"/>
      <c r="X154" s="59"/>
      <c r="Y154" s="59"/>
      <c r="Z154" s="59">
        <f>SUM(D154:Y154)</f>
        <v>0</v>
      </c>
      <c r="AA154" s="60">
        <f>SUMIF('调整分录-本期'!$D:$D,$A154,'调整分录-本期'!F:F)</f>
        <v>0</v>
      </c>
      <c r="AB154" s="60">
        <f>SUMIF('调整分录-本期'!$D:$D,$A154,'调整分录-本期'!G:G)</f>
        <v>0</v>
      </c>
      <c r="AC154" s="61">
        <f t="shared" si="33"/>
        <v>0</v>
      </c>
      <c r="AD154" s="338"/>
      <c r="AE154" s="125"/>
      <c r="AH154" s="137"/>
    </row>
    <row r="155" spans="1:34" ht="15" customHeight="1">
      <c r="A155" s="124" t="s">
        <v>193</v>
      </c>
      <c r="B155" s="54" t="s">
        <v>826</v>
      </c>
      <c r="C155" s="58"/>
      <c r="D155" s="59"/>
      <c r="E155" s="59"/>
      <c r="F155" s="59"/>
      <c r="G155" s="59"/>
      <c r="H155" s="59"/>
      <c r="I155" s="59"/>
      <c r="J155" s="59"/>
      <c r="K155" s="59"/>
      <c r="L155" s="59"/>
      <c r="M155" s="59"/>
      <c r="N155" s="59"/>
      <c r="O155" s="59"/>
      <c r="P155" s="59"/>
      <c r="Q155" s="59"/>
      <c r="R155" s="59"/>
      <c r="S155" s="59"/>
      <c r="T155" s="59"/>
      <c r="U155" s="59"/>
      <c r="V155" s="59"/>
      <c r="W155" s="59"/>
      <c r="X155" s="59"/>
      <c r="Y155" s="59"/>
      <c r="Z155" s="59">
        <f t="shared" si="32"/>
        <v>0</v>
      </c>
      <c r="AA155" s="60">
        <f>SUMIF('调整分录-本期'!$D:$D,$A155,'调整分录-本期'!F:F)</f>
        <v>0</v>
      </c>
      <c r="AB155" s="60">
        <f>SUMIF('调整分录-本期'!$D:$D,$A155,'调整分录-本期'!G:G)</f>
        <v>0</v>
      </c>
      <c r="AC155" s="61">
        <f t="shared" si="33"/>
        <v>0</v>
      </c>
      <c r="AD155" s="338"/>
      <c r="AH155" s="137"/>
    </row>
    <row r="156" spans="1:34" ht="15" customHeight="1">
      <c r="B156" s="62" t="s">
        <v>113</v>
      </c>
      <c r="C156" s="66"/>
      <c r="D156" s="67">
        <f>D126-D131+SUM(D147:D155)-D149</f>
        <v>0</v>
      </c>
      <c r="E156" s="67"/>
      <c r="F156" s="67"/>
      <c r="G156" s="67">
        <f>G126-G131+SUM(G147:G155)-G149</f>
        <v>0</v>
      </c>
      <c r="H156" s="67">
        <f>H126-H131+SUM(H147:H155)-H149</f>
        <v>0</v>
      </c>
      <c r="I156" s="67">
        <f>I126-I131+SUM(I147:I155)-I149</f>
        <v>0</v>
      </c>
      <c r="J156" s="67">
        <f>J126-J131+SUM(J147:J155)-J149</f>
        <v>0</v>
      </c>
      <c r="K156" s="67">
        <f>K126-K131+SUM(K147:K155)-K149</f>
        <v>0</v>
      </c>
      <c r="L156" s="67"/>
      <c r="M156" s="67"/>
      <c r="N156" s="67"/>
      <c r="O156" s="67"/>
      <c r="P156" s="67"/>
      <c r="Q156" s="67"/>
      <c r="R156" s="67"/>
      <c r="S156" s="67"/>
      <c r="T156" s="67"/>
      <c r="U156" s="67"/>
      <c r="V156" s="67"/>
      <c r="W156" s="67"/>
      <c r="X156" s="67"/>
      <c r="Y156" s="67"/>
      <c r="Z156" s="63">
        <f t="shared" si="32"/>
        <v>0</v>
      </c>
      <c r="AA156" s="67"/>
      <c r="AB156" s="67"/>
      <c r="AC156" s="68">
        <f>AC126-AC131+SUM(AC147:AC155)-AC149</f>
        <v>0</v>
      </c>
      <c r="AD156" s="338"/>
      <c r="AH156" s="137"/>
    </row>
    <row r="157" spans="1:34" ht="15" customHeight="1">
      <c r="A157" s="124" t="s">
        <v>485</v>
      </c>
      <c r="B157" s="54" t="s">
        <v>114</v>
      </c>
      <c r="C157" s="58"/>
      <c r="D157" s="59"/>
      <c r="E157" s="59"/>
      <c r="F157" s="59"/>
      <c r="G157" s="59"/>
      <c r="H157" s="59"/>
      <c r="I157" s="59"/>
      <c r="J157" s="59"/>
      <c r="K157" s="59"/>
      <c r="L157" s="59"/>
      <c r="M157" s="59"/>
      <c r="N157" s="59"/>
      <c r="O157" s="59"/>
      <c r="P157" s="59"/>
      <c r="Q157" s="59"/>
      <c r="R157" s="59"/>
      <c r="S157" s="59"/>
      <c r="T157" s="59"/>
      <c r="U157" s="59"/>
      <c r="V157" s="59"/>
      <c r="W157" s="59"/>
      <c r="X157" s="59"/>
      <c r="Y157" s="59"/>
      <c r="Z157" s="59">
        <f t="shared" si="32"/>
        <v>0</v>
      </c>
      <c r="AA157" s="60">
        <f>SUMIF('调整分录-本期'!$D:$D,$A157,'调整分录-本期'!F:F)</f>
        <v>0</v>
      </c>
      <c r="AB157" s="60">
        <f>SUMIF('调整分录-本期'!$D:$D,$A157,'调整分录-本期'!G:G)</f>
        <v>0</v>
      </c>
      <c r="AC157" s="61">
        <f>Z157+AB157-AA157</f>
        <v>0</v>
      </c>
      <c r="AD157" s="338"/>
      <c r="AH157" s="137"/>
    </row>
    <row r="158" spans="1:34" ht="15" customHeight="1">
      <c r="A158" s="124" t="s">
        <v>486</v>
      </c>
      <c r="B158" s="54" t="s">
        <v>115</v>
      </c>
      <c r="C158" s="58"/>
      <c r="D158" s="59"/>
      <c r="E158" s="59"/>
      <c r="F158" s="59"/>
      <c r="G158" s="59"/>
      <c r="H158" s="59"/>
      <c r="I158" s="59"/>
      <c r="J158" s="59"/>
      <c r="K158" s="59"/>
      <c r="L158" s="59"/>
      <c r="M158" s="59"/>
      <c r="N158" s="59"/>
      <c r="O158" s="59"/>
      <c r="P158" s="59"/>
      <c r="Q158" s="59"/>
      <c r="R158" s="59"/>
      <c r="S158" s="59"/>
      <c r="T158" s="59"/>
      <c r="U158" s="59"/>
      <c r="V158" s="59"/>
      <c r="W158" s="59"/>
      <c r="X158" s="59"/>
      <c r="Y158" s="59"/>
      <c r="Z158" s="59">
        <f t="shared" si="32"/>
        <v>0</v>
      </c>
      <c r="AA158" s="60">
        <f>SUMIF('调整分录-本期'!$D:$D,$A158,'调整分录-本期'!F:F)</f>
        <v>0</v>
      </c>
      <c r="AB158" s="60">
        <f>SUMIF('调整分录-本期'!$D:$D,$A158,'调整分录-本期'!G:G)</f>
        <v>0</v>
      </c>
      <c r="AC158" s="61">
        <f>Z158+AA158-AB158</f>
        <v>0</v>
      </c>
      <c r="AD158" s="338"/>
      <c r="AE158" s="125"/>
      <c r="AH158" s="137"/>
    </row>
    <row r="159" spans="1:34" ht="15" customHeight="1">
      <c r="B159" s="62" t="s">
        <v>116</v>
      </c>
      <c r="C159" s="66"/>
      <c r="D159" s="67">
        <f>D156+D157-D158</f>
        <v>0</v>
      </c>
      <c r="E159" s="67"/>
      <c r="F159" s="67"/>
      <c r="G159" s="67">
        <f t="shared" ref="G159:K159" si="35">G156+G157-G158</f>
        <v>0</v>
      </c>
      <c r="H159" s="67">
        <f t="shared" si="35"/>
        <v>0</v>
      </c>
      <c r="I159" s="67">
        <f t="shared" si="35"/>
        <v>0</v>
      </c>
      <c r="J159" s="67">
        <f t="shared" si="35"/>
        <v>0</v>
      </c>
      <c r="K159" s="67">
        <f t="shared" si="35"/>
        <v>0</v>
      </c>
      <c r="L159" s="67"/>
      <c r="M159" s="67"/>
      <c r="N159" s="67"/>
      <c r="O159" s="67"/>
      <c r="P159" s="67"/>
      <c r="Q159" s="67"/>
      <c r="R159" s="67"/>
      <c r="S159" s="67"/>
      <c r="T159" s="67"/>
      <c r="U159" s="67"/>
      <c r="V159" s="67"/>
      <c r="W159" s="67"/>
      <c r="X159" s="67"/>
      <c r="Y159" s="67"/>
      <c r="Z159" s="63">
        <f t="shared" si="32"/>
        <v>0</v>
      </c>
      <c r="AA159" s="67"/>
      <c r="AB159" s="67"/>
      <c r="AC159" s="68">
        <f>AC156+AC157-AC158</f>
        <v>0</v>
      </c>
      <c r="AD159" s="338"/>
      <c r="AH159" s="137"/>
    </row>
    <row r="160" spans="1:34" ht="15" customHeight="1">
      <c r="A160" s="124" t="s">
        <v>846</v>
      </c>
      <c r="B160" s="54" t="s">
        <v>117</v>
      </c>
      <c r="C160" s="58"/>
      <c r="D160" s="59"/>
      <c r="E160" s="59"/>
      <c r="F160" s="59"/>
      <c r="G160" s="59"/>
      <c r="H160" s="59"/>
      <c r="I160" s="59"/>
      <c r="J160" s="59"/>
      <c r="K160" s="59"/>
      <c r="L160" s="59"/>
      <c r="M160" s="59"/>
      <c r="N160" s="59"/>
      <c r="O160" s="59"/>
      <c r="P160" s="59"/>
      <c r="Q160" s="59"/>
      <c r="R160" s="59"/>
      <c r="S160" s="59"/>
      <c r="T160" s="59"/>
      <c r="U160" s="59"/>
      <c r="V160" s="59"/>
      <c r="W160" s="59"/>
      <c r="X160" s="59"/>
      <c r="Y160" s="59"/>
      <c r="Z160" s="59">
        <f t="shared" si="32"/>
        <v>0</v>
      </c>
      <c r="AA160" s="60">
        <f>SUMIF('调整分录-本期'!$D:$D,$A160,'调整分录-本期'!F:F)</f>
        <v>0</v>
      </c>
      <c r="AB160" s="60">
        <f>SUMIF('调整分录-本期'!$D:$D,$A160,'调整分录-本期'!G:G)</f>
        <v>0</v>
      </c>
      <c r="AC160" s="61">
        <f>Z160+AA160-AB160</f>
        <v>0</v>
      </c>
      <c r="AD160" s="338"/>
      <c r="AH160" s="137"/>
    </row>
    <row r="161" spans="1:34" ht="15" customHeight="1">
      <c r="B161" s="62" t="s">
        <v>118</v>
      </c>
      <c r="C161" s="66"/>
      <c r="D161" s="67">
        <f t="shared" ref="D161" si="36">D159-D160</f>
        <v>0</v>
      </c>
      <c r="E161" s="67"/>
      <c r="F161" s="67"/>
      <c r="G161" s="67">
        <f t="shared" ref="G161:K161" si="37">G159-G160</f>
        <v>0</v>
      </c>
      <c r="H161" s="67">
        <f t="shared" si="37"/>
        <v>0</v>
      </c>
      <c r="I161" s="67">
        <f t="shared" si="37"/>
        <v>0</v>
      </c>
      <c r="J161" s="67">
        <f t="shared" si="37"/>
        <v>0</v>
      </c>
      <c r="K161" s="67">
        <f t="shared" si="37"/>
        <v>0</v>
      </c>
      <c r="L161" s="67"/>
      <c r="M161" s="67"/>
      <c r="N161" s="67"/>
      <c r="O161" s="67"/>
      <c r="P161" s="67"/>
      <c r="Q161" s="67"/>
      <c r="R161" s="67"/>
      <c r="S161" s="67"/>
      <c r="T161" s="67"/>
      <c r="U161" s="67"/>
      <c r="V161" s="67"/>
      <c r="W161" s="67"/>
      <c r="X161" s="67"/>
      <c r="Y161" s="67"/>
      <c r="Z161" s="63">
        <f t="shared" si="32"/>
        <v>0</v>
      </c>
      <c r="AA161" s="67">
        <f>SUM(AA127:AA160)</f>
        <v>0</v>
      </c>
      <c r="AB161" s="67">
        <f>SUM(AB127:AB160)</f>
        <v>0</v>
      </c>
      <c r="AC161" s="68">
        <f t="shared" ref="AC161" si="38">AC159-AC160</f>
        <v>0</v>
      </c>
      <c r="AD161" s="338"/>
      <c r="AH161" s="137"/>
    </row>
    <row r="162" spans="1:34" ht="15" customHeight="1">
      <c r="B162" s="54" t="s">
        <v>119</v>
      </c>
      <c r="C162" s="58"/>
      <c r="D162" s="59"/>
      <c r="E162" s="59"/>
      <c r="F162" s="59"/>
      <c r="G162" s="59"/>
      <c r="H162" s="59"/>
      <c r="I162" s="59"/>
      <c r="J162" s="59"/>
      <c r="K162" s="59"/>
      <c r="L162" s="59"/>
      <c r="M162" s="59"/>
      <c r="N162" s="59"/>
      <c r="O162" s="59"/>
      <c r="P162" s="59"/>
      <c r="Q162" s="59"/>
      <c r="R162" s="59"/>
      <c r="S162" s="59"/>
      <c r="T162" s="59"/>
      <c r="U162" s="59"/>
      <c r="V162" s="59"/>
      <c r="W162" s="59"/>
      <c r="X162" s="59"/>
      <c r="Y162" s="59"/>
      <c r="Z162" s="59">
        <f t="shared" si="32"/>
        <v>0</v>
      </c>
      <c r="AA162" s="60">
        <f>SUMIF('调整分录-本期'!$D:$D,$A162,'调整分录-本期'!F:F)</f>
        <v>0</v>
      </c>
      <c r="AB162" s="60">
        <f>SUMIF('调整分录-本期'!$D:$D,$A162,'调整分录-本期'!G:G)</f>
        <v>0</v>
      </c>
      <c r="AC162" s="61"/>
      <c r="AD162" s="338"/>
      <c r="AH162" s="137"/>
    </row>
    <row r="163" spans="1:34" ht="15" customHeight="1">
      <c r="B163" s="62" t="s">
        <v>120</v>
      </c>
      <c r="C163" s="66"/>
      <c r="D163" s="67">
        <f>D161-D164</f>
        <v>0</v>
      </c>
      <c r="E163" s="67"/>
      <c r="F163" s="67"/>
      <c r="G163" s="67">
        <f t="shared" ref="G163:K163" si="39">G161-G164</f>
        <v>0</v>
      </c>
      <c r="H163" s="67">
        <f t="shared" si="39"/>
        <v>0</v>
      </c>
      <c r="I163" s="67">
        <f t="shared" si="39"/>
        <v>0</v>
      </c>
      <c r="J163" s="67">
        <f t="shared" si="39"/>
        <v>0</v>
      </c>
      <c r="K163" s="67">
        <f t="shared" si="39"/>
        <v>0</v>
      </c>
      <c r="L163" s="67"/>
      <c r="M163" s="67"/>
      <c r="N163" s="67"/>
      <c r="O163" s="67"/>
      <c r="P163" s="67"/>
      <c r="Q163" s="67"/>
      <c r="R163" s="67"/>
      <c r="S163" s="67"/>
      <c r="T163" s="67"/>
      <c r="U163" s="67"/>
      <c r="V163" s="67"/>
      <c r="W163" s="67"/>
      <c r="X163" s="67"/>
      <c r="Y163" s="67"/>
      <c r="Z163" s="70">
        <f t="shared" si="32"/>
        <v>0</v>
      </c>
      <c r="AA163" s="67"/>
      <c r="AB163" s="67"/>
      <c r="AC163" s="68">
        <f>AC161-AC164</f>
        <v>0</v>
      </c>
      <c r="AD163" s="338"/>
      <c r="AE163" s="125"/>
      <c r="AH163" s="137"/>
    </row>
    <row r="164" spans="1:34" ht="15" customHeight="1">
      <c r="B164" s="54" t="s">
        <v>121</v>
      </c>
      <c r="C164" s="58"/>
      <c r="D164" s="59"/>
      <c r="E164" s="59"/>
      <c r="F164" s="59"/>
      <c r="G164" s="59"/>
      <c r="H164" s="59"/>
      <c r="I164" s="59"/>
      <c r="J164" s="59"/>
      <c r="K164" s="59"/>
      <c r="L164" s="59"/>
      <c r="M164" s="59"/>
      <c r="N164" s="59"/>
      <c r="O164" s="59"/>
      <c r="P164" s="59"/>
      <c r="Q164" s="59"/>
      <c r="R164" s="59"/>
      <c r="S164" s="59"/>
      <c r="T164" s="59"/>
      <c r="U164" s="59"/>
      <c r="V164" s="59"/>
      <c r="W164" s="59"/>
      <c r="X164" s="59"/>
      <c r="Y164" s="59"/>
      <c r="Z164" s="59">
        <f t="shared" si="32"/>
        <v>0</v>
      </c>
      <c r="AA164" s="60"/>
      <c r="AB164" s="60"/>
      <c r="AC164" s="75">
        <f t="shared" ref="AC164:AC165" si="40">Z164+AB164-AA164</f>
        <v>0</v>
      </c>
      <c r="AD164" s="338"/>
      <c r="AH164" s="137"/>
    </row>
    <row r="165" spans="1:34" ht="15" customHeight="1">
      <c r="B165" s="54" t="s">
        <v>122</v>
      </c>
      <c r="C165" s="58"/>
      <c r="D165" s="59"/>
      <c r="E165" s="59"/>
      <c r="F165" s="59"/>
      <c r="G165" s="59"/>
      <c r="H165" s="59"/>
      <c r="I165" s="59"/>
      <c r="J165" s="59"/>
      <c r="K165" s="59"/>
      <c r="L165" s="59"/>
      <c r="M165" s="59"/>
      <c r="N165" s="59"/>
      <c r="O165" s="59"/>
      <c r="P165" s="59"/>
      <c r="Q165" s="59"/>
      <c r="R165" s="59"/>
      <c r="S165" s="59"/>
      <c r="T165" s="59"/>
      <c r="U165" s="59"/>
      <c r="V165" s="59"/>
      <c r="W165" s="59"/>
      <c r="X165" s="59"/>
      <c r="Y165" s="59"/>
      <c r="Z165" s="59">
        <f t="shared" si="32"/>
        <v>0</v>
      </c>
      <c r="AA165" s="60">
        <f>SUMIF('调整分录-本期'!$D:$D,$A165,'调整分录-本期'!F:F)</f>
        <v>0</v>
      </c>
      <c r="AB165" s="60">
        <f>SUMIF('调整分录-本期'!$D:$D,$A165,'调整分录-本期'!G:G)</f>
        <v>0</v>
      </c>
      <c r="AC165" s="75">
        <f t="shared" si="40"/>
        <v>0</v>
      </c>
      <c r="AD165" s="338"/>
      <c r="AH165" s="137"/>
    </row>
    <row r="166" spans="1:34" ht="15" customHeight="1">
      <c r="B166" s="62" t="s">
        <v>213</v>
      </c>
      <c r="C166" s="66"/>
      <c r="D166" s="67">
        <f>D161-D167</f>
        <v>0</v>
      </c>
      <c r="E166" s="67"/>
      <c r="F166" s="67"/>
      <c r="G166" s="67">
        <f t="shared" ref="G166:K166" si="41">G161-G167</f>
        <v>0</v>
      </c>
      <c r="H166" s="67">
        <f t="shared" si="41"/>
        <v>0</v>
      </c>
      <c r="I166" s="67">
        <f t="shared" si="41"/>
        <v>0</v>
      </c>
      <c r="J166" s="67">
        <f t="shared" si="41"/>
        <v>0</v>
      </c>
      <c r="K166" s="67">
        <f t="shared" si="41"/>
        <v>0</v>
      </c>
      <c r="L166" s="67"/>
      <c r="M166" s="67"/>
      <c r="N166" s="67"/>
      <c r="O166" s="67"/>
      <c r="P166" s="67"/>
      <c r="Q166" s="67"/>
      <c r="R166" s="67"/>
      <c r="S166" s="67"/>
      <c r="T166" s="67"/>
      <c r="U166" s="67"/>
      <c r="V166" s="67"/>
      <c r="W166" s="67"/>
      <c r="X166" s="67"/>
      <c r="Y166" s="67"/>
      <c r="Z166" s="70">
        <f t="shared" si="32"/>
        <v>0</v>
      </c>
      <c r="AA166" s="67"/>
      <c r="AB166" s="67"/>
      <c r="AC166" s="68">
        <f>AC161-AC167</f>
        <v>0</v>
      </c>
      <c r="AD166" s="338"/>
      <c r="AH166" s="137"/>
    </row>
    <row r="167" spans="1:34" ht="15" customHeight="1">
      <c r="A167" s="124" t="s">
        <v>489</v>
      </c>
      <c r="B167" s="54" t="s">
        <v>214</v>
      </c>
      <c r="C167" s="58"/>
      <c r="D167" s="59"/>
      <c r="E167" s="59"/>
      <c r="F167" s="59"/>
      <c r="G167" s="59"/>
      <c r="H167" s="59"/>
      <c r="I167" s="59"/>
      <c r="J167" s="59"/>
      <c r="K167" s="59"/>
      <c r="L167" s="59"/>
      <c r="M167" s="59"/>
      <c r="N167" s="59"/>
      <c r="O167" s="59"/>
      <c r="P167" s="59"/>
      <c r="Q167" s="59"/>
      <c r="R167" s="59"/>
      <c r="S167" s="59"/>
      <c r="T167" s="59"/>
      <c r="U167" s="59"/>
      <c r="V167" s="59"/>
      <c r="W167" s="59"/>
      <c r="X167" s="59"/>
      <c r="Y167" s="59"/>
      <c r="Z167" s="59">
        <f t="shared" si="32"/>
        <v>0</v>
      </c>
      <c r="AA167" s="60">
        <f>SUMIF('调整分录-本期'!$D:$D,$A167,'调整分录-本期'!F:F)</f>
        <v>0</v>
      </c>
      <c r="AB167" s="60">
        <f>SUMIF('调整分录-本期'!$D:$D,$A167,'调整分录-本期'!G:G)</f>
        <v>0</v>
      </c>
      <c r="AC167" s="75">
        <f>Z167+AA167-AB167</f>
        <v>0</v>
      </c>
      <c r="AD167" s="338"/>
      <c r="AH167" s="137"/>
    </row>
    <row r="168" spans="1:34" ht="15" customHeight="1">
      <c r="A168" s="124" t="s">
        <v>491</v>
      </c>
      <c r="B168" s="77" t="s">
        <v>77</v>
      </c>
      <c r="C168" s="58"/>
      <c r="D168" s="59"/>
      <c r="E168" s="59"/>
      <c r="F168" s="59"/>
      <c r="G168" s="59"/>
      <c r="H168" s="59"/>
      <c r="I168" s="59"/>
      <c r="J168" s="59"/>
      <c r="K168" s="59"/>
      <c r="L168" s="59"/>
      <c r="M168" s="59"/>
      <c r="N168" s="59"/>
      <c r="O168" s="59"/>
      <c r="P168" s="59"/>
      <c r="Q168" s="59"/>
      <c r="R168" s="59"/>
      <c r="S168" s="59"/>
      <c r="T168" s="59"/>
      <c r="U168" s="59"/>
      <c r="V168" s="59"/>
      <c r="W168" s="59"/>
      <c r="X168" s="59"/>
      <c r="Y168" s="59"/>
      <c r="Z168" s="59">
        <f t="shared" si="32"/>
        <v>0</v>
      </c>
      <c r="AA168" s="60">
        <f>SUMIF('调整分录-本期'!$D:$D,$A168,'调整分录-本期'!F:F)</f>
        <v>0</v>
      </c>
      <c r="AB168" s="60">
        <f>SUMIF('调整分录-本期'!$D:$D,$A168,'调整分录-本期'!G:G)</f>
        <v>0</v>
      </c>
      <c r="AC168" s="75">
        <f>Z168+AB168-AA168</f>
        <v>0</v>
      </c>
      <c r="AD168" s="340">
        <f>AC168-'TB-上期'!AC187</f>
        <v>0</v>
      </c>
      <c r="AE168" s="127"/>
      <c r="AH168" s="137"/>
    </row>
    <row r="169" spans="1:34" ht="15" customHeight="1">
      <c r="A169" s="124" t="s">
        <v>196</v>
      </c>
      <c r="B169" s="77" t="s">
        <v>78</v>
      </c>
      <c r="C169" s="58"/>
      <c r="D169" s="59"/>
      <c r="E169" s="59"/>
      <c r="F169" s="59"/>
      <c r="G169" s="59"/>
      <c r="H169" s="59"/>
      <c r="I169" s="59"/>
      <c r="J169" s="59"/>
      <c r="K169" s="59"/>
      <c r="L169" s="59"/>
      <c r="M169" s="59"/>
      <c r="N169" s="59"/>
      <c r="O169" s="59"/>
      <c r="P169" s="59"/>
      <c r="Q169" s="59"/>
      <c r="R169" s="59"/>
      <c r="S169" s="59"/>
      <c r="T169" s="59"/>
      <c r="U169" s="59"/>
      <c r="V169" s="59"/>
      <c r="W169" s="59"/>
      <c r="X169" s="59"/>
      <c r="Y169" s="59"/>
      <c r="Z169" s="59">
        <f t="shared" si="32"/>
        <v>0</v>
      </c>
      <c r="AA169" s="60">
        <f>SUMIF('调整分录-本期'!$D:$D,$A169,'调整分录-本期'!F:F)</f>
        <v>0</v>
      </c>
      <c r="AB169" s="60">
        <f>SUMIF('调整分录-本期'!$D:$D,$A169,'调整分录-本期'!G:G)</f>
        <v>0</v>
      </c>
      <c r="AC169" s="75">
        <f>Z169+AB169-AA169</f>
        <v>0</v>
      </c>
      <c r="AD169" s="338"/>
      <c r="AH169" s="137"/>
    </row>
    <row r="170" spans="1:34" ht="15" customHeight="1">
      <c r="B170" s="77"/>
      <c r="C170" s="58"/>
      <c r="D170" s="59"/>
      <c r="E170" s="59"/>
      <c r="F170" s="59"/>
      <c r="G170" s="59"/>
      <c r="H170" s="59"/>
      <c r="I170" s="59"/>
      <c r="J170" s="59"/>
      <c r="K170" s="59"/>
      <c r="L170" s="59"/>
      <c r="M170" s="59"/>
      <c r="N170" s="59"/>
      <c r="O170" s="59"/>
      <c r="P170" s="59"/>
      <c r="Q170" s="59"/>
      <c r="R170" s="59"/>
      <c r="S170" s="59"/>
      <c r="T170" s="59"/>
      <c r="U170" s="59"/>
      <c r="V170" s="59"/>
      <c r="W170" s="59"/>
      <c r="X170" s="59"/>
      <c r="Y170" s="59"/>
      <c r="Z170" s="59">
        <f t="shared" si="32"/>
        <v>0</v>
      </c>
      <c r="AA170" s="60">
        <f>SUMIF('调整分录-本期'!$D:$D,$A170,'调整分录-本期'!F:F)</f>
        <v>0</v>
      </c>
      <c r="AB170" s="60">
        <f>SUMIF('调整分录-本期'!$D:$D,$A170,'调整分录-本期'!G:G)</f>
        <v>0</v>
      </c>
      <c r="AC170" s="61"/>
      <c r="AD170" s="338"/>
      <c r="AH170" s="137"/>
    </row>
    <row r="171" spans="1:34" ht="15" customHeight="1">
      <c r="B171" s="78" t="s">
        <v>79</v>
      </c>
      <c r="C171" s="66"/>
      <c r="D171" s="67">
        <f>D166+D168+D169</f>
        <v>0</v>
      </c>
      <c r="E171" s="67"/>
      <c r="F171" s="67"/>
      <c r="G171" s="67">
        <f t="shared" ref="G171:K171" si="42">G166+G168+G169</f>
        <v>0</v>
      </c>
      <c r="H171" s="67">
        <f t="shared" si="42"/>
        <v>0</v>
      </c>
      <c r="I171" s="67">
        <f t="shared" si="42"/>
        <v>0</v>
      </c>
      <c r="J171" s="67">
        <f t="shared" si="42"/>
        <v>0</v>
      </c>
      <c r="K171" s="67">
        <f t="shared" si="42"/>
        <v>0</v>
      </c>
      <c r="L171" s="67"/>
      <c r="M171" s="67"/>
      <c r="N171" s="67"/>
      <c r="O171" s="67"/>
      <c r="P171" s="67"/>
      <c r="Q171" s="67"/>
      <c r="R171" s="67"/>
      <c r="S171" s="67"/>
      <c r="T171" s="67"/>
      <c r="U171" s="67"/>
      <c r="V171" s="67"/>
      <c r="W171" s="67"/>
      <c r="X171" s="67"/>
      <c r="Y171" s="67"/>
      <c r="Z171" s="63">
        <f>SUM(D171:Y171)</f>
        <v>0</v>
      </c>
      <c r="AA171" s="67"/>
      <c r="AB171" s="67"/>
      <c r="AC171" s="68">
        <f>AC166+AC168+AC169</f>
        <v>0</v>
      </c>
      <c r="AD171" s="338"/>
      <c r="AE171" s="125"/>
      <c r="AH171" s="137"/>
    </row>
    <row r="172" spans="1:34" ht="15" customHeight="1">
      <c r="A172" s="124" t="s">
        <v>840</v>
      </c>
      <c r="B172" s="77" t="s">
        <v>81</v>
      </c>
      <c r="C172" s="58"/>
      <c r="D172" s="59"/>
      <c r="E172" s="59"/>
      <c r="F172" s="59"/>
      <c r="G172" s="59"/>
      <c r="H172" s="59"/>
      <c r="I172" s="59"/>
      <c r="J172" s="59"/>
      <c r="K172" s="59"/>
      <c r="L172" s="59"/>
      <c r="M172" s="59"/>
      <c r="N172" s="59"/>
      <c r="O172" s="59"/>
      <c r="P172" s="59"/>
      <c r="Q172" s="59"/>
      <c r="R172" s="59"/>
      <c r="S172" s="59"/>
      <c r="T172" s="59"/>
      <c r="U172" s="59"/>
      <c r="V172" s="59"/>
      <c r="W172" s="59"/>
      <c r="X172" s="59"/>
      <c r="Y172" s="59"/>
      <c r="Z172" s="59">
        <f t="shared" si="32"/>
        <v>0</v>
      </c>
      <c r="AA172" s="60">
        <f>SUMIF('调整分录-本期'!$D:$D,$A172,'调整分录-本期'!F:F)</f>
        <v>0</v>
      </c>
      <c r="AB172" s="60">
        <f>SUMIF('调整分录-本期'!$D:$D,$A172,'调整分录-本期'!G:G)</f>
        <v>0</v>
      </c>
      <c r="AC172" s="61">
        <f>Z172+AA172-AB172</f>
        <v>0</v>
      </c>
      <c r="AD172" s="338"/>
      <c r="AE172" s="125"/>
      <c r="AH172" s="137"/>
    </row>
    <row r="173" spans="1:34" ht="15" customHeight="1">
      <c r="A173" s="124" t="s">
        <v>197</v>
      </c>
      <c r="B173" s="77" t="s">
        <v>83</v>
      </c>
      <c r="C173" s="58"/>
      <c r="D173" s="59"/>
      <c r="E173" s="59"/>
      <c r="F173" s="59"/>
      <c r="G173" s="59"/>
      <c r="H173" s="59"/>
      <c r="I173" s="59"/>
      <c r="J173" s="59"/>
      <c r="K173" s="59"/>
      <c r="L173" s="59"/>
      <c r="M173" s="59"/>
      <c r="N173" s="59"/>
      <c r="O173" s="59"/>
      <c r="P173" s="59"/>
      <c r="Q173" s="59"/>
      <c r="R173" s="59"/>
      <c r="S173" s="59"/>
      <c r="T173" s="59"/>
      <c r="U173" s="59"/>
      <c r="V173" s="59"/>
      <c r="W173" s="59"/>
      <c r="X173" s="59"/>
      <c r="Y173" s="59"/>
      <c r="Z173" s="59">
        <f t="shared" si="32"/>
        <v>0</v>
      </c>
      <c r="AA173" s="60">
        <f>SUMIF('调整分录-本期'!$D:$D,$A173,'调整分录-本期'!F:F)</f>
        <v>0</v>
      </c>
      <c r="AB173" s="60">
        <f>SUMIF('调整分录-本期'!$D:$D,$A173,'调整分录-本期'!G:G)</f>
        <v>0</v>
      </c>
      <c r="AC173" s="61">
        <f t="shared" ref="AC173:AC178" si="43">Z173+AA173-AB173</f>
        <v>0</v>
      </c>
      <c r="AD173" s="338"/>
      <c r="AH173" s="137"/>
    </row>
    <row r="174" spans="1:34" ht="15" customHeight="1">
      <c r="A174" s="124" t="s">
        <v>198</v>
      </c>
      <c r="B174" s="77" t="s">
        <v>85</v>
      </c>
      <c r="C174" s="58"/>
      <c r="D174" s="59"/>
      <c r="E174" s="59"/>
      <c r="F174" s="59"/>
      <c r="G174" s="59"/>
      <c r="H174" s="59"/>
      <c r="I174" s="59"/>
      <c r="J174" s="59"/>
      <c r="K174" s="59"/>
      <c r="L174" s="59"/>
      <c r="M174" s="59"/>
      <c r="N174" s="59"/>
      <c r="O174" s="59"/>
      <c r="P174" s="59"/>
      <c r="Q174" s="59"/>
      <c r="R174" s="59"/>
      <c r="S174" s="59"/>
      <c r="T174" s="59"/>
      <c r="U174" s="59"/>
      <c r="V174" s="59"/>
      <c r="W174" s="59"/>
      <c r="X174" s="59"/>
      <c r="Y174" s="59"/>
      <c r="Z174" s="59">
        <f t="shared" ref="Z174:Z186" si="44">SUM(D174:Y174)</f>
        <v>0</v>
      </c>
      <c r="AA174" s="60">
        <f>SUMIF('调整分录-本期'!$D:$D,$A174,'调整分录-本期'!F:F)</f>
        <v>0</v>
      </c>
      <c r="AB174" s="60">
        <f>SUMIF('调整分录-本期'!$D:$D,$A174,'调整分录-本期'!G:G)</f>
        <v>0</v>
      </c>
      <c r="AC174" s="61">
        <f t="shared" si="43"/>
        <v>0</v>
      </c>
      <c r="AD174" s="338"/>
      <c r="AH174" s="137"/>
    </row>
    <row r="175" spans="1:34" ht="15" customHeight="1">
      <c r="A175" s="124" t="s">
        <v>199</v>
      </c>
      <c r="B175" s="77" t="s">
        <v>87</v>
      </c>
      <c r="C175" s="58"/>
      <c r="D175" s="59"/>
      <c r="E175" s="59"/>
      <c r="F175" s="59"/>
      <c r="G175" s="59"/>
      <c r="H175" s="59"/>
      <c r="I175" s="59"/>
      <c r="J175" s="59"/>
      <c r="K175" s="59"/>
      <c r="L175" s="59"/>
      <c r="M175" s="59"/>
      <c r="N175" s="59"/>
      <c r="O175" s="59"/>
      <c r="P175" s="59"/>
      <c r="Q175" s="59"/>
      <c r="R175" s="59"/>
      <c r="S175" s="59"/>
      <c r="T175" s="59"/>
      <c r="U175" s="59"/>
      <c r="V175" s="59"/>
      <c r="W175" s="59"/>
      <c r="X175" s="59"/>
      <c r="Y175" s="59"/>
      <c r="Z175" s="59">
        <f t="shared" si="44"/>
        <v>0</v>
      </c>
      <c r="AA175" s="60">
        <f>SUMIF('调整分录-本期'!$D:$D,$A175,'调整分录-本期'!F:F)</f>
        <v>0</v>
      </c>
      <c r="AB175" s="60">
        <f>SUMIF('调整分录-本期'!$D:$D,$A175,'调整分录-本期'!G:G)</f>
        <v>0</v>
      </c>
      <c r="AC175" s="61">
        <f t="shared" si="43"/>
        <v>0</v>
      </c>
      <c r="AD175" s="338"/>
      <c r="AH175" s="137"/>
    </row>
    <row r="176" spans="1:34" ht="15" customHeight="1">
      <c r="A176" s="124" t="s">
        <v>200</v>
      </c>
      <c r="B176" s="77" t="s">
        <v>88</v>
      </c>
      <c r="C176" s="58"/>
      <c r="D176" s="59"/>
      <c r="E176" s="59"/>
      <c r="F176" s="59"/>
      <c r="G176" s="59"/>
      <c r="H176" s="59"/>
      <c r="I176" s="59"/>
      <c r="J176" s="59"/>
      <c r="K176" s="59"/>
      <c r="L176" s="59"/>
      <c r="M176" s="59"/>
      <c r="N176" s="59"/>
      <c r="O176" s="59"/>
      <c r="P176" s="59"/>
      <c r="Q176" s="59"/>
      <c r="R176" s="59"/>
      <c r="S176" s="59"/>
      <c r="T176" s="59"/>
      <c r="U176" s="59"/>
      <c r="V176" s="59"/>
      <c r="W176" s="59"/>
      <c r="X176" s="59"/>
      <c r="Y176" s="59"/>
      <c r="Z176" s="59">
        <f t="shared" si="44"/>
        <v>0</v>
      </c>
      <c r="AA176" s="60">
        <f>SUMIF('调整分录-本期'!$D:$D,$A176,'调整分录-本期'!F:F)</f>
        <v>0</v>
      </c>
      <c r="AB176" s="60">
        <f>SUMIF('调整分录-本期'!$D:$D,$A176,'调整分录-本期'!G:G)</f>
        <v>0</v>
      </c>
      <c r="AC176" s="61">
        <f t="shared" si="43"/>
        <v>0</v>
      </c>
      <c r="AD176" s="338"/>
      <c r="AH176" s="137"/>
    </row>
    <row r="177" spans="1:34" ht="15" customHeight="1">
      <c r="A177" s="124" t="s">
        <v>201</v>
      </c>
      <c r="B177" s="77" t="s">
        <v>89</v>
      </c>
      <c r="C177" s="58"/>
      <c r="D177" s="59"/>
      <c r="E177" s="59"/>
      <c r="F177" s="59"/>
      <c r="G177" s="59"/>
      <c r="H177" s="59"/>
      <c r="I177" s="59"/>
      <c r="J177" s="59"/>
      <c r="K177" s="59"/>
      <c r="L177" s="59"/>
      <c r="M177" s="59"/>
      <c r="N177" s="59"/>
      <c r="O177" s="59"/>
      <c r="P177" s="59"/>
      <c r="Q177" s="59"/>
      <c r="R177" s="59"/>
      <c r="S177" s="59"/>
      <c r="T177" s="59"/>
      <c r="U177" s="59"/>
      <c r="V177" s="59"/>
      <c r="W177" s="59"/>
      <c r="X177" s="59"/>
      <c r="Y177" s="59"/>
      <c r="Z177" s="59">
        <f t="shared" si="44"/>
        <v>0</v>
      </c>
      <c r="AA177" s="60">
        <f>SUMIF('调整分录-本期'!$D:$D,$A177,'调整分录-本期'!F:F)</f>
        <v>0</v>
      </c>
      <c r="AB177" s="60">
        <f>SUMIF('调整分录-本期'!$D:$D,$A177,'调整分录-本期'!G:G)</f>
        <v>0</v>
      </c>
      <c r="AC177" s="61">
        <f t="shared" si="43"/>
        <v>0</v>
      </c>
      <c r="AD177" s="338"/>
      <c r="AH177" s="137"/>
    </row>
    <row r="178" spans="1:34" ht="15" customHeight="1">
      <c r="B178" s="77"/>
      <c r="C178" s="58"/>
      <c r="D178" s="59"/>
      <c r="E178" s="59"/>
      <c r="F178" s="59"/>
      <c r="G178" s="59"/>
      <c r="H178" s="59"/>
      <c r="I178" s="59"/>
      <c r="J178" s="59"/>
      <c r="K178" s="59"/>
      <c r="L178" s="59"/>
      <c r="M178" s="59"/>
      <c r="N178" s="59"/>
      <c r="O178" s="59"/>
      <c r="P178" s="59"/>
      <c r="Q178" s="59"/>
      <c r="R178" s="59"/>
      <c r="S178" s="59"/>
      <c r="T178" s="59"/>
      <c r="U178" s="59"/>
      <c r="V178" s="59"/>
      <c r="W178" s="59"/>
      <c r="X178" s="59"/>
      <c r="Y178" s="59"/>
      <c r="Z178" s="59">
        <f t="shared" si="44"/>
        <v>0</v>
      </c>
      <c r="AA178" s="60">
        <f>SUMIF('调整分录-本期'!$D:$D,$A178,'调整分录-本期'!F:F)</f>
        <v>0</v>
      </c>
      <c r="AB178" s="60">
        <f>SUMIF('调整分录-本期'!$D:$D,$A178,'调整分录-本期'!G:G)</f>
        <v>0</v>
      </c>
      <c r="AC178" s="61">
        <f t="shared" si="43"/>
        <v>0</v>
      </c>
      <c r="AD178" s="338"/>
      <c r="AH178" s="137"/>
    </row>
    <row r="179" spans="1:34" ht="15" customHeight="1">
      <c r="B179" s="78" t="s">
        <v>91</v>
      </c>
      <c r="C179" s="66"/>
      <c r="D179" s="67">
        <f>D171-SUM(D172:D178)</f>
        <v>0</v>
      </c>
      <c r="E179" s="67"/>
      <c r="F179" s="67"/>
      <c r="G179" s="67">
        <f t="shared" ref="G179:K179" si="45">G171-SUM(G172:G178)</f>
        <v>0</v>
      </c>
      <c r="H179" s="67">
        <f t="shared" si="45"/>
        <v>0</v>
      </c>
      <c r="I179" s="67">
        <f t="shared" si="45"/>
        <v>0</v>
      </c>
      <c r="J179" s="67">
        <f t="shared" si="45"/>
        <v>0</v>
      </c>
      <c r="K179" s="67">
        <f t="shared" si="45"/>
        <v>0</v>
      </c>
      <c r="L179" s="67"/>
      <c r="M179" s="67"/>
      <c r="N179" s="67"/>
      <c r="O179" s="67"/>
      <c r="P179" s="67"/>
      <c r="Q179" s="67"/>
      <c r="R179" s="67"/>
      <c r="S179" s="67"/>
      <c r="T179" s="67"/>
      <c r="U179" s="67"/>
      <c r="V179" s="67"/>
      <c r="W179" s="67"/>
      <c r="X179" s="67"/>
      <c r="Y179" s="67"/>
      <c r="Z179" s="63">
        <f t="shared" si="44"/>
        <v>0</v>
      </c>
      <c r="AA179" s="67"/>
      <c r="AB179" s="67"/>
      <c r="AC179" s="68">
        <f>AC171-SUM(AC172:AC178)</f>
        <v>0</v>
      </c>
      <c r="AD179" s="338"/>
      <c r="AH179" s="137"/>
    </row>
    <row r="180" spans="1:34" ht="15" customHeight="1">
      <c r="A180" s="124" t="s">
        <v>838</v>
      </c>
      <c r="B180" s="77" t="s">
        <v>93</v>
      </c>
      <c r="C180" s="58"/>
      <c r="D180" s="59"/>
      <c r="E180" s="59"/>
      <c r="F180" s="59"/>
      <c r="G180" s="59"/>
      <c r="H180" s="59"/>
      <c r="I180" s="59"/>
      <c r="J180" s="59"/>
      <c r="K180" s="59"/>
      <c r="L180" s="59"/>
      <c r="M180" s="59"/>
      <c r="N180" s="59"/>
      <c r="O180" s="59"/>
      <c r="P180" s="59"/>
      <c r="Q180" s="59"/>
      <c r="R180" s="59"/>
      <c r="S180" s="59"/>
      <c r="T180" s="59"/>
      <c r="U180" s="59"/>
      <c r="V180" s="59"/>
      <c r="W180" s="59"/>
      <c r="X180" s="59"/>
      <c r="Y180" s="59"/>
      <c r="Z180" s="59">
        <f t="shared" si="44"/>
        <v>0</v>
      </c>
      <c r="AA180" s="60">
        <f>SUMIF('调整分录-本期'!$D:$D,$A180,'调整分录-本期'!F:F)</f>
        <v>0</v>
      </c>
      <c r="AB180" s="60">
        <f>SUMIF('调整分录-本期'!$D:$D,$A180,'调整分录-本期'!G:G)</f>
        <v>0</v>
      </c>
      <c r="AC180" s="61">
        <f t="shared" ref="AC180:AC186" si="46">Z180+AA180-AB180</f>
        <v>0</v>
      </c>
      <c r="AD180" s="338"/>
      <c r="AH180" s="137"/>
    </row>
    <row r="181" spans="1:34" ht="15" customHeight="1">
      <c r="A181" s="124" t="s">
        <v>202</v>
      </c>
      <c r="B181" s="77" t="s">
        <v>95</v>
      </c>
      <c r="C181" s="58"/>
      <c r="D181" s="59"/>
      <c r="E181" s="59"/>
      <c r="F181" s="59"/>
      <c r="G181" s="59"/>
      <c r="H181" s="59"/>
      <c r="I181" s="59"/>
      <c r="J181" s="59"/>
      <c r="K181" s="59"/>
      <c r="L181" s="59"/>
      <c r="M181" s="59"/>
      <c r="N181" s="59"/>
      <c r="O181" s="59"/>
      <c r="P181" s="59"/>
      <c r="Q181" s="59"/>
      <c r="R181" s="59"/>
      <c r="S181" s="59"/>
      <c r="T181" s="59"/>
      <c r="U181" s="59"/>
      <c r="V181" s="59"/>
      <c r="W181" s="59"/>
      <c r="X181" s="59"/>
      <c r="Y181" s="59"/>
      <c r="Z181" s="59">
        <f t="shared" si="44"/>
        <v>0</v>
      </c>
      <c r="AA181" s="60">
        <f>SUMIF('调整分录-本期'!$D:$D,$A181,'调整分录-本期'!F:F)</f>
        <v>0</v>
      </c>
      <c r="AB181" s="60">
        <f>SUMIF('调整分录-本期'!$D:$D,$A181,'调整分录-本期'!G:G)</f>
        <v>0</v>
      </c>
      <c r="AC181" s="61">
        <f t="shared" si="46"/>
        <v>0</v>
      </c>
      <c r="AD181" s="338"/>
      <c r="AH181" s="137"/>
    </row>
    <row r="182" spans="1:34" s="131" customFormat="1" ht="15" customHeight="1">
      <c r="A182" s="131" t="s">
        <v>203</v>
      </c>
      <c r="B182" s="98" t="s">
        <v>97</v>
      </c>
      <c r="C182" s="99"/>
      <c r="D182" s="100"/>
      <c r="E182" s="100"/>
      <c r="F182" s="100"/>
      <c r="G182" s="100"/>
      <c r="H182" s="100"/>
      <c r="I182" s="100"/>
      <c r="J182" s="100"/>
      <c r="K182" s="100"/>
      <c r="L182" s="100"/>
      <c r="M182" s="100"/>
      <c r="N182" s="100"/>
      <c r="O182" s="100"/>
      <c r="P182" s="100"/>
      <c r="Q182" s="100"/>
      <c r="R182" s="100"/>
      <c r="S182" s="100"/>
      <c r="T182" s="100"/>
      <c r="U182" s="100"/>
      <c r="V182" s="100"/>
      <c r="W182" s="100"/>
      <c r="X182" s="100"/>
      <c r="Y182" s="100"/>
      <c r="Z182" s="100">
        <f t="shared" si="44"/>
        <v>0</v>
      </c>
      <c r="AA182" s="101">
        <f>SUMIF('调整分录-本期'!$D:$D,$A182,'调整分录-本期'!F:F)</f>
        <v>0</v>
      </c>
      <c r="AB182" s="101">
        <f>SUMIF('调整分录-本期'!$D:$D,$A182,'调整分录-本期'!G:G)</f>
        <v>0</v>
      </c>
      <c r="AC182" s="102">
        <f t="shared" si="46"/>
        <v>0</v>
      </c>
      <c r="AD182" s="339"/>
      <c r="AF182" s="136"/>
      <c r="AG182" s="136"/>
      <c r="AH182" s="138"/>
    </row>
    <row r="183" spans="1:34" ht="15" customHeight="1">
      <c r="A183" s="124" t="s">
        <v>204</v>
      </c>
      <c r="B183" s="77" t="s">
        <v>99</v>
      </c>
      <c r="C183" s="58"/>
      <c r="D183" s="59"/>
      <c r="E183" s="59"/>
      <c r="F183" s="59"/>
      <c r="G183" s="59"/>
      <c r="H183" s="59"/>
      <c r="I183" s="59"/>
      <c r="J183" s="59"/>
      <c r="K183" s="59"/>
      <c r="L183" s="59"/>
      <c r="M183" s="59"/>
      <c r="N183" s="59"/>
      <c r="O183" s="59"/>
      <c r="P183" s="59"/>
      <c r="Q183" s="59"/>
      <c r="R183" s="59"/>
      <c r="S183" s="59"/>
      <c r="T183" s="59"/>
      <c r="U183" s="59"/>
      <c r="V183" s="59"/>
      <c r="W183" s="59"/>
      <c r="X183" s="59"/>
      <c r="Y183" s="59"/>
      <c r="Z183" s="59">
        <f t="shared" si="44"/>
        <v>0</v>
      </c>
      <c r="AA183" s="60">
        <f>SUMIF('调整分录-本期'!$D:$D,$A183,'调整分录-本期'!F:F)</f>
        <v>0</v>
      </c>
      <c r="AB183" s="60">
        <f>SUMIF('调整分录-本期'!$D:$D,$A183,'调整分录-本期'!G:G)</f>
        <v>0</v>
      </c>
      <c r="AC183" s="61">
        <f t="shared" si="46"/>
        <v>0</v>
      </c>
      <c r="AD183" s="338"/>
      <c r="AH183" s="137"/>
    </row>
    <row r="184" spans="1:34" ht="15" customHeight="1">
      <c r="A184" s="124" t="s">
        <v>205</v>
      </c>
      <c r="B184" s="77" t="s">
        <v>101</v>
      </c>
      <c r="C184" s="58"/>
      <c r="D184" s="59"/>
      <c r="E184" s="59"/>
      <c r="F184" s="59"/>
      <c r="G184" s="59"/>
      <c r="H184" s="59"/>
      <c r="I184" s="59"/>
      <c r="J184" s="59"/>
      <c r="K184" s="59"/>
      <c r="L184" s="59"/>
      <c r="M184" s="59"/>
      <c r="N184" s="59"/>
      <c r="O184" s="59"/>
      <c r="P184" s="59"/>
      <c r="Q184" s="59"/>
      <c r="R184" s="59"/>
      <c r="S184" s="59"/>
      <c r="T184" s="59"/>
      <c r="U184" s="59"/>
      <c r="V184" s="59"/>
      <c r="W184" s="59"/>
      <c r="X184" s="59"/>
      <c r="Y184" s="59"/>
      <c r="Z184" s="59">
        <f t="shared" si="44"/>
        <v>0</v>
      </c>
      <c r="AA184" s="60">
        <f>SUMIF('调整分录-本期'!$D:$D,$A184,'调整分录-本期'!F:F)</f>
        <v>0</v>
      </c>
      <c r="AB184" s="60">
        <f>SUMIF('调整分录-本期'!$D:$D,$A184,'调整分录-本期'!G:G)</f>
        <v>0</v>
      </c>
      <c r="AC184" s="61">
        <f t="shared" si="46"/>
        <v>0</v>
      </c>
      <c r="AD184" s="338"/>
      <c r="AH184" s="137"/>
    </row>
    <row r="185" spans="1:34" ht="15" customHeight="1">
      <c r="A185" s="124" t="s">
        <v>206</v>
      </c>
      <c r="B185" s="77" t="s">
        <v>103</v>
      </c>
      <c r="C185" s="58"/>
      <c r="D185" s="59"/>
      <c r="E185" s="59"/>
      <c r="F185" s="59"/>
      <c r="G185" s="59"/>
      <c r="H185" s="59"/>
      <c r="I185" s="59"/>
      <c r="J185" s="59"/>
      <c r="K185" s="59"/>
      <c r="L185" s="59"/>
      <c r="M185" s="59"/>
      <c r="N185" s="59"/>
      <c r="O185" s="59"/>
      <c r="P185" s="59"/>
      <c r="Q185" s="59"/>
      <c r="R185" s="59"/>
      <c r="S185" s="59"/>
      <c r="T185" s="59"/>
      <c r="U185" s="59"/>
      <c r="V185" s="59"/>
      <c r="W185" s="59"/>
      <c r="X185" s="59"/>
      <c r="Y185" s="59"/>
      <c r="Z185" s="59">
        <f t="shared" si="44"/>
        <v>0</v>
      </c>
      <c r="AA185" s="60">
        <f>SUMIF('调整分录-本期'!$D:$D,$A185,'调整分录-本期'!F:F)</f>
        <v>0</v>
      </c>
      <c r="AB185" s="60">
        <f>SUMIF('调整分录-本期'!$D:$D,$A185,'调整分录-本期'!G:G)</f>
        <v>0</v>
      </c>
      <c r="AC185" s="61">
        <f t="shared" si="46"/>
        <v>0</v>
      </c>
      <c r="AD185" s="338"/>
      <c r="AH185" s="137"/>
    </row>
    <row r="186" spans="1:34" ht="15" customHeight="1">
      <c r="B186" s="77"/>
      <c r="C186" s="58"/>
      <c r="D186" s="59"/>
      <c r="E186" s="59"/>
      <c r="F186" s="59"/>
      <c r="G186" s="59"/>
      <c r="H186" s="59"/>
      <c r="I186" s="59"/>
      <c r="J186" s="59"/>
      <c r="K186" s="59"/>
      <c r="L186" s="59"/>
      <c r="M186" s="59"/>
      <c r="N186" s="59"/>
      <c r="O186" s="59"/>
      <c r="P186" s="59"/>
      <c r="Q186" s="59"/>
      <c r="R186" s="59"/>
      <c r="S186" s="59"/>
      <c r="T186" s="59"/>
      <c r="U186" s="59"/>
      <c r="V186" s="59"/>
      <c r="W186" s="59"/>
      <c r="X186" s="59"/>
      <c r="Y186" s="59"/>
      <c r="Z186" s="59">
        <f t="shared" si="44"/>
        <v>0</v>
      </c>
      <c r="AA186" s="60">
        <f>SUMIF('调整分录-本期'!$D:$D,$A186,'调整分录-本期'!F:F)</f>
        <v>0</v>
      </c>
      <c r="AB186" s="60">
        <f>SUMIF('调整分录-本期'!$D:$D,$A186,'调整分录-本期'!G:G)</f>
        <v>0</v>
      </c>
      <c r="AC186" s="61">
        <f t="shared" si="46"/>
        <v>0</v>
      </c>
      <c r="AD186" s="338"/>
      <c r="AH186" s="137"/>
    </row>
    <row r="187" spans="1:34" ht="15" customHeight="1" thickBot="1">
      <c r="A187" s="124" t="s">
        <v>174</v>
      </c>
      <c r="B187" s="79" t="s">
        <v>106</v>
      </c>
      <c r="C187" s="80"/>
      <c r="D187" s="81">
        <f>D179-SUM(D180:D186)</f>
        <v>0</v>
      </c>
      <c r="E187" s="81"/>
      <c r="F187" s="81"/>
      <c r="G187" s="81">
        <f t="shared" ref="G187:K187" si="47">G179-SUM(G180:G186)</f>
        <v>0</v>
      </c>
      <c r="H187" s="81">
        <f t="shared" si="47"/>
        <v>0</v>
      </c>
      <c r="I187" s="81">
        <f t="shared" si="47"/>
        <v>0</v>
      </c>
      <c r="J187" s="81">
        <f t="shared" si="47"/>
        <v>0</v>
      </c>
      <c r="K187" s="81">
        <f t="shared" si="47"/>
        <v>0</v>
      </c>
      <c r="L187" s="81"/>
      <c r="M187" s="81"/>
      <c r="N187" s="81"/>
      <c r="O187" s="81"/>
      <c r="P187" s="81"/>
      <c r="Q187" s="81"/>
      <c r="R187" s="81"/>
      <c r="S187" s="81"/>
      <c r="T187" s="81"/>
      <c r="U187" s="81"/>
      <c r="V187" s="81"/>
      <c r="W187" s="81"/>
      <c r="X187" s="81"/>
      <c r="Y187" s="81"/>
      <c r="Z187" s="81">
        <f>Z179-SUM(Z180:Z186)</f>
        <v>0</v>
      </c>
      <c r="AA187" s="81">
        <f>AA161+SUM(AA167:AA185)+SUMIF('调整分录-本期'!$D:$D,$A187,'调整分录-本期'!F:F)</f>
        <v>0</v>
      </c>
      <c r="AB187" s="81">
        <f>AB161+SUM(AB167:AB185)+SUMIF('调整分录-本期'!$D:$D,$A187,'调整分录-本期'!G:G)</f>
        <v>0</v>
      </c>
      <c r="AC187" s="82">
        <f>AC179-SUM(AC180:AC186)</f>
        <v>0</v>
      </c>
      <c r="AD187" s="341"/>
    </row>
    <row r="188" spans="1:34">
      <c r="D188" s="140"/>
      <c r="E188" s="140"/>
      <c r="F188" s="140"/>
      <c r="G188" s="140"/>
      <c r="H188" s="140"/>
      <c r="I188" s="140"/>
      <c r="J188" s="140"/>
      <c r="K188" s="140"/>
      <c r="L188" s="140"/>
      <c r="M188" s="140"/>
      <c r="N188" s="140"/>
      <c r="O188" s="140"/>
      <c r="P188" s="140"/>
      <c r="Q188" s="140"/>
      <c r="R188" s="140"/>
      <c r="S188" s="140"/>
      <c r="T188" s="140"/>
      <c r="U188" s="140"/>
      <c r="V188" s="140"/>
      <c r="W188" s="140"/>
      <c r="X188" s="140"/>
      <c r="Y188" s="140"/>
      <c r="Z188" s="140"/>
      <c r="AA188" s="140"/>
      <c r="AB188" s="140"/>
      <c r="AC188" s="140"/>
    </row>
    <row r="189" spans="1:34" hidden="1">
      <c r="D189" s="49">
        <f t="shared" ref="D189:K189" si="48">D69-D124</f>
        <v>0</v>
      </c>
      <c r="E189" s="49">
        <f t="shared" si="48"/>
        <v>0</v>
      </c>
      <c r="F189" s="49">
        <f t="shared" si="48"/>
        <v>0</v>
      </c>
      <c r="G189" s="49">
        <f t="shared" si="48"/>
        <v>0</v>
      </c>
      <c r="H189" s="49">
        <f t="shared" si="48"/>
        <v>0</v>
      </c>
      <c r="I189" s="49">
        <f t="shared" si="48"/>
        <v>0</v>
      </c>
      <c r="J189" s="49">
        <f t="shared" si="48"/>
        <v>0</v>
      </c>
      <c r="K189" s="49">
        <f t="shared" si="48"/>
        <v>0</v>
      </c>
      <c r="L189" s="49"/>
      <c r="M189" s="49"/>
      <c r="N189" s="49"/>
      <c r="O189" s="49"/>
      <c r="P189" s="49"/>
      <c r="Q189" s="49"/>
      <c r="R189" s="49"/>
      <c r="S189" s="49"/>
      <c r="T189" s="49"/>
      <c r="U189" s="49"/>
      <c r="V189" s="49"/>
      <c r="W189" s="49"/>
      <c r="X189" s="49"/>
      <c r="Y189" s="49"/>
      <c r="Z189" s="49">
        <f>Z69-Z124</f>
        <v>0</v>
      </c>
      <c r="AA189" s="49"/>
      <c r="AB189" s="49"/>
      <c r="AC189" s="49">
        <f>AC69-AC124</f>
        <v>0</v>
      </c>
    </row>
    <row r="190" spans="1:34" hidden="1">
      <c r="D190" s="49">
        <f t="shared" ref="D190:K190" si="49">D187-D120</f>
        <v>0</v>
      </c>
      <c r="E190" s="49">
        <f t="shared" si="49"/>
        <v>0</v>
      </c>
      <c r="F190" s="49">
        <f t="shared" si="49"/>
        <v>0</v>
      </c>
      <c r="G190" s="49">
        <f t="shared" si="49"/>
        <v>0</v>
      </c>
      <c r="H190" s="49">
        <f t="shared" si="49"/>
        <v>0</v>
      </c>
      <c r="I190" s="49">
        <f t="shared" si="49"/>
        <v>0</v>
      </c>
      <c r="J190" s="49">
        <f t="shared" si="49"/>
        <v>0</v>
      </c>
      <c r="K190" s="49">
        <f t="shared" si="49"/>
        <v>0</v>
      </c>
      <c r="L190" s="49"/>
      <c r="M190" s="49"/>
      <c r="N190" s="49"/>
      <c r="O190" s="49"/>
      <c r="P190" s="49"/>
      <c r="Q190" s="49"/>
      <c r="R190" s="49"/>
      <c r="S190" s="49"/>
      <c r="T190" s="49"/>
      <c r="U190" s="49"/>
      <c r="V190" s="49"/>
      <c r="W190" s="49"/>
      <c r="X190" s="49"/>
      <c r="Y190" s="49"/>
      <c r="Z190" s="49">
        <f>Z187-Z120</f>
        <v>0</v>
      </c>
      <c r="AA190" s="49"/>
      <c r="AB190" s="49"/>
      <c r="AC190" s="49">
        <f>AC187-AC120</f>
        <v>0</v>
      </c>
    </row>
    <row r="191" spans="1:34" s="131" customFormat="1" hidden="1">
      <c r="D191" s="139"/>
      <c r="E191" s="139"/>
      <c r="F191" s="139"/>
      <c r="G191" s="139"/>
      <c r="H191" s="139"/>
      <c r="I191" s="139"/>
      <c r="J191" s="139"/>
      <c r="K191" s="139"/>
      <c r="L191" s="139"/>
      <c r="M191" s="139"/>
      <c r="N191" s="139"/>
      <c r="O191" s="139"/>
      <c r="P191" s="139"/>
      <c r="Q191" s="139"/>
      <c r="R191" s="139"/>
      <c r="S191" s="139"/>
      <c r="T191" s="139"/>
      <c r="U191" s="139"/>
      <c r="V191" s="139"/>
      <c r="W191" s="139"/>
      <c r="X191" s="139"/>
      <c r="Y191" s="139"/>
      <c r="Z191" s="139"/>
      <c r="AD191" s="342"/>
      <c r="AF191" s="136"/>
      <c r="AG191" s="136"/>
      <c r="AH191" s="136"/>
    </row>
    <row r="192" spans="1:34">
      <c r="B192" s="145" t="s">
        <v>514</v>
      </c>
      <c r="C192" s="144"/>
      <c r="D192" s="115"/>
      <c r="E192" s="115"/>
      <c r="F192" s="115"/>
      <c r="G192" s="115">
        <f t="shared" ref="G192:I192" si="50">-G189</f>
        <v>0</v>
      </c>
      <c r="H192" s="115">
        <f t="shared" si="50"/>
        <v>0</v>
      </c>
      <c r="I192" s="115">
        <f t="shared" si="50"/>
        <v>0</v>
      </c>
      <c r="J192" s="115"/>
      <c r="K192" s="115"/>
      <c r="L192" s="115"/>
      <c r="M192" s="115"/>
      <c r="N192" s="115"/>
      <c r="O192" s="115"/>
      <c r="P192" s="115"/>
      <c r="Q192" s="115"/>
      <c r="R192" s="115"/>
      <c r="S192" s="115"/>
      <c r="T192" s="115"/>
      <c r="U192" s="115"/>
      <c r="V192" s="115"/>
      <c r="W192" s="115"/>
      <c r="X192" s="115"/>
      <c r="Y192" s="115"/>
      <c r="Z192" s="115"/>
      <c r="AA192" s="115"/>
      <c r="AB192" s="115"/>
      <c r="AC192" s="115"/>
      <c r="AD192" s="341"/>
    </row>
    <row r="193" spans="1:34">
      <c r="B193" s="144" t="s">
        <v>515</v>
      </c>
      <c r="C193" s="144"/>
      <c r="D193" s="115"/>
      <c r="E193" s="115"/>
      <c r="F193" s="115"/>
      <c r="G193" s="115"/>
      <c r="H193" s="115"/>
      <c r="I193" s="115"/>
      <c r="J193" s="115"/>
      <c r="K193" s="115"/>
      <c r="L193" s="115"/>
      <c r="M193" s="115"/>
      <c r="N193" s="115"/>
      <c r="O193" s="115"/>
      <c r="P193" s="115"/>
      <c r="Q193" s="115"/>
      <c r="R193" s="115"/>
      <c r="S193" s="115"/>
      <c r="T193" s="115"/>
      <c r="U193" s="115"/>
      <c r="V193" s="115"/>
      <c r="W193" s="115"/>
      <c r="X193" s="115"/>
      <c r="Y193" s="115"/>
      <c r="Z193" s="115"/>
      <c r="AA193" s="115"/>
      <c r="AB193" s="115"/>
      <c r="AC193" s="115"/>
      <c r="AD193" s="338"/>
      <c r="AF193" s="124"/>
      <c r="AG193" s="124"/>
      <c r="AH193" s="124"/>
    </row>
    <row r="194" spans="1:34">
      <c r="A194" s="124" t="s">
        <v>516</v>
      </c>
      <c r="B194" s="141" t="s">
        <v>575</v>
      </c>
      <c r="C194" s="141"/>
      <c r="D194" s="88">
        <f>现金流量表编制模板!T5</f>
        <v>0</v>
      </c>
      <c r="E194" s="88"/>
      <c r="F194" s="88"/>
      <c r="G194" s="88"/>
      <c r="H194" s="88"/>
      <c r="I194" s="88"/>
      <c r="J194" s="88"/>
      <c r="K194" s="88"/>
      <c r="L194" s="88"/>
      <c r="M194" s="88"/>
      <c r="N194" s="88"/>
      <c r="O194" s="88"/>
      <c r="P194" s="88"/>
      <c r="Q194" s="88"/>
      <c r="R194" s="88"/>
      <c r="S194" s="88"/>
      <c r="T194" s="88"/>
      <c r="U194" s="88"/>
      <c r="V194" s="88"/>
      <c r="W194" s="88"/>
      <c r="X194" s="88"/>
      <c r="Y194" s="88"/>
      <c r="Z194" s="88">
        <f>SUM(D194:Y194)</f>
        <v>0</v>
      </c>
      <c r="AA194" s="88">
        <f>SUMIF('调整分录-本期'!$D:$D,$A194,'调整分录-本期'!F:F)</f>
        <v>0</v>
      </c>
      <c r="AB194" s="88">
        <f>SUMIF('调整分录-本期'!$D:$D,$A194,'调整分录-本期'!G:G)</f>
        <v>0</v>
      </c>
      <c r="AC194" s="88">
        <f>Z194+AA194-AB194</f>
        <v>0</v>
      </c>
      <c r="AD194" s="124"/>
      <c r="AF194" s="124"/>
      <c r="AG194" s="124"/>
      <c r="AH194" s="124"/>
    </row>
    <row r="195" spans="1:34" ht="15.75">
      <c r="A195" s="124" t="s">
        <v>517</v>
      </c>
      <c r="B195" s="141" t="s">
        <v>576</v>
      </c>
      <c r="C195" s="141"/>
      <c r="D195" s="88">
        <f>现金流量表编制模板!U5</f>
        <v>0</v>
      </c>
      <c r="E195" s="88"/>
      <c r="F195" s="88"/>
      <c r="G195" s="88"/>
      <c r="H195" s="88"/>
      <c r="I195" s="88"/>
      <c r="J195" s="88"/>
      <c r="K195" s="88"/>
      <c r="L195" s="88"/>
      <c r="M195" s="88"/>
      <c r="N195" s="88"/>
      <c r="O195" s="147"/>
      <c r="P195" s="88"/>
      <c r="Q195" s="88"/>
      <c r="R195" s="88"/>
      <c r="S195" s="88"/>
      <c r="T195" s="88"/>
      <c r="U195" s="88"/>
      <c r="V195" s="88"/>
      <c r="W195" s="88"/>
      <c r="X195" s="88"/>
      <c r="Y195" s="88"/>
      <c r="Z195" s="88">
        <f t="shared" ref="Z195:Z256" si="51">SUM(D195:Y195)</f>
        <v>0</v>
      </c>
      <c r="AA195" s="88">
        <f>SUMIF('调整分录-本期'!$D:$D,$A195,'调整分录-本期'!F:F)</f>
        <v>0</v>
      </c>
      <c r="AB195" s="88">
        <f>SUMIF('调整分录-本期'!$D:$D,$A195,'调整分录-本期'!G:G)</f>
        <v>0</v>
      </c>
      <c r="AC195" s="88">
        <f t="shared" ref="AC195:AC196" si="52">Z195+AA195-AB195</f>
        <v>0</v>
      </c>
      <c r="AD195" s="124"/>
      <c r="AF195" s="124"/>
      <c r="AG195" s="124"/>
      <c r="AH195" s="124"/>
    </row>
    <row r="196" spans="1:34">
      <c r="A196" s="124" t="s">
        <v>932</v>
      </c>
      <c r="B196" s="141" t="s">
        <v>931</v>
      </c>
      <c r="C196" s="141"/>
      <c r="D196" s="88">
        <f>现金流量表编制模板!V5</f>
        <v>0</v>
      </c>
      <c r="E196" s="88"/>
      <c r="F196" s="88"/>
      <c r="G196" s="88"/>
      <c r="H196" s="88"/>
      <c r="I196" s="88"/>
      <c r="J196" s="88"/>
      <c r="K196" s="88"/>
      <c r="L196" s="88"/>
      <c r="M196" s="88"/>
      <c r="N196" s="88"/>
      <c r="O196" s="88"/>
      <c r="P196" s="88"/>
      <c r="Q196" s="88"/>
      <c r="R196" s="88"/>
      <c r="S196" s="88"/>
      <c r="T196" s="88"/>
      <c r="U196" s="88"/>
      <c r="V196" s="88"/>
      <c r="W196" s="88"/>
      <c r="X196" s="88"/>
      <c r="Y196" s="88"/>
      <c r="Z196" s="88">
        <f t="shared" si="51"/>
        <v>0</v>
      </c>
      <c r="AA196" s="88">
        <f>SUMIF('调整分录-本期'!$D:$D,$A196,'调整分录-本期'!F:F)</f>
        <v>0</v>
      </c>
      <c r="AB196" s="88">
        <f>SUMIF('调整分录-本期'!$D:$D,$A196,'调整分录-本期'!G:G)</f>
        <v>0</v>
      </c>
      <c r="AC196" s="88">
        <f t="shared" si="52"/>
        <v>0</v>
      </c>
      <c r="AD196" s="124"/>
      <c r="AF196" s="124"/>
      <c r="AG196" s="124"/>
      <c r="AH196" s="124"/>
    </row>
    <row r="197" spans="1:34">
      <c r="B197" s="142" t="s">
        <v>518</v>
      </c>
      <c r="C197" s="142"/>
      <c r="D197" s="146">
        <f>SUM(D194:D196)</f>
        <v>0</v>
      </c>
      <c r="E197" s="146">
        <f t="shared" ref="E197:F197" si="53">SUM(E194:E196)</f>
        <v>0</v>
      </c>
      <c r="F197" s="146">
        <f t="shared" si="53"/>
        <v>0</v>
      </c>
      <c r="G197" s="146"/>
      <c r="H197" s="146"/>
      <c r="I197" s="146"/>
      <c r="J197" s="146"/>
      <c r="K197" s="146"/>
      <c r="L197" s="146"/>
      <c r="M197" s="146"/>
      <c r="N197" s="146"/>
      <c r="O197" s="146"/>
      <c r="P197" s="146"/>
      <c r="Q197" s="146"/>
      <c r="R197" s="146"/>
      <c r="S197" s="146"/>
      <c r="T197" s="146"/>
      <c r="U197" s="146"/>
      <c r="V197" s="146"/>
      <c r="W197" s="146"/>
      <c r="X197" s="146"/>
      <c r="Y197" s="146"/>
      <c r="Z197" s="146">
        <f>SUM(Z194:Z196)</f>
        <v>0</v>
      </c>
      <c r="AA197" s="146">
        <f>SUM(AA194:AA196)</f>
        <v>0</v>
      </c>
      <c r="AB197" s="146">
        <f t="shared" ref="AB197" si="54">SUM(AB194:AB196)</f>
        <v>0</v>
      </c>
      <c r="AC197" s="146">
        <f>SUM(AC194:AC196)</f>
        <v>0</v>
      </c>
      <c r="AD197" s="124"/>
      <c r="AF197" s="124"/>
      <c r="AG197" s="124"/>
      <c r="AH197" s="124"/>
    </row>
    <row r="198" spans="1:34" ht="15.75">
      <c r="A198" s="124" t="s">
        <v>519</v>
      </c>
      <c r="B198" s="141" t="s">
        <v>577</v>
      </c>
      <c r="C198" s="141"/>
      <c r="D198" s="88">
        <f>-现金流量表编制模板!W5</f>
        <v>0</v>
      </c>
      <c r="E198" s="88"/>
      <c r="F198" s="88"/>
      <c r="G198" s="88"/>
      <c r="H198" s="88"/>
      <c r="I198" s="88"/>
      <c r="J198" s="88"/>
      <c r="K198" s="88"/>
      <c r="L198" s="88"/>
      <c r="M198" s="88"/>
      <c r="N198" s="88"/>
      <c r="O198" s="147"/>
      <c r="P198" s="88"/>
      <c r="Q198" s="88"/>
      <c r="R198" s="88"/>
      <c r="S198" s="88"/>
      <c r="T198" s="88"/>
      <c r="U198" s="88"/>
      <c r="V198" s="88"/>
      <c r="W198" s="88"/>
      <c r="X198" s="88"/>
      <c r="Y198" s="88"/>
      <c r="Z198" s="88">
        <f t="shared" si="51"/>
        <v>0</v>
      </c>
      <c r="AA198" s="88">
        <f>SUMIF('调整分录-本期'!$D:$D,$A198,'调整分录-本期'!F:F)</f>
        <v>0</v>
      </c>
      <c r="AB198" s="88">
        <f>SUMIF('调整分录-本期'!$D:$D,$A198,'调整分录-本期'!G:G)</f>
        <v>0</v>
      </c>
      <c r="AC198" s="88">
        <f>Z198+AB198-AA198</f>
        <v>0</v>
      </c>
      <c r="AD198" s="124"/>
      <c r="AF198" s="124"/>
      <c r="AG198" s="124"/>
      <c r="AH198" s="124"/>
    </row>
    <row r="199" spans="1:34">
      <c r="A199" s="124" t="s">
        <v>520</v>
      </c>
      <c r="B199" s="141" t="s">
        <v>578</v>
      </c>
      <c r="C199" s="141"/>
      <c r="D199" s="88">
        <f>-现金流量表编制模板!X5</f>
        <v>0</v>
      </c>
      <c r="E199" s="88"/>
      <c r="F199" s="88"/>
      <c r="G199" s="88"/>
      <c r="H199" s="88"/>
      <c r="I199" s="88"/>
      <c r="J199" s="88"/>
      <c r="K199" s="88"/>
      <c r="L199" s="88"/>
      <c r="M199" s="88"/>
      <c r="N199" s="88"/>
      <c r="O199" s="88"/>
      <c r="P199" s="88"/>
      <c r="Q199" s="88"/>
      <c r="R199" s="88"/>
      <c r="S199" s="88"/>
      <c r="T199" s="88"/>
      <c r="U199" s="88"/>
      <c r="V199" s="88"/>
      <c r="W199" s="88"/>
      <c r="X199" s="88"/>
      <c r="Y199" s="88"/>
      <c r="Z199" s="88">
        <f t="shared" si="51"/>
        <v>0</v>
      </c>
      <c r="AA199" s="88">
        <f>SUMIF('调整分录-本期'!$D:$D,$A199,'调整分录-本期'!F:F)</f>
        <v>0</v>
      </c>
      <c r="AB199" s="88">
        <f>SUMIF('调整分录-本期'!$D:$D,$A199,'调整分录-本期'!G:G)</f>
        <v>0</v>
      </c>
      <c r="AC199" s="88">
        <f t="shared" ref="AC199:AC201" si="55">Z199+AB199-AA199</f>
        <v>0</v>
      </c>
      <c r="AD199" s="124"/>
      <c r="AF199" s="124"/>
      <c r="AG199" s="124"/>
      <c r="AH199" s="124"/>
    </row>
    <row r="200" spans="1:34">
      <c r="A200" s="124" t="s">
        <v>521</v>
      </c>
      <c r="B200" s="141" t="s">
        <v>579</v>
      </c>
      <c r="C200" s="141"/>
      <c r="D200" s="88">
        <f>-现金流量表编制模板!Y5</f>
        <v>0</v>
      </c>
      <c r="E200" s="88"/>
      <c r="F200" s="88"/>
      <c r="G200" s="88"/>
      <c r="H200" s="88"/>
      <c r="I200" s="88"/>
      <c r="J200" s="88"/>
      <c r="K200" s="88"/>
      <c r="L200" s="88"/>
      <c r="M200" s="88"/>
      <c r="N200" s="88"/>
      <c r="O200" s="88"/>
      <c r="P200" s="88"/>
      <c r="Q200" s="88"/>
      <c r="R200" s="88"/>
      <c r="S200" s="88"/>
      <c r="T200" s="88"/>
      <c r="U200" s="88"/>
      <c r="V200" s="88"/>
      <c r="W200" s="88"/>
      <c r="X200" s="88"/>
      <c r="Y200" s="88"/>
      <c r="Z200" s="88">
        <f t="shared" si="51"/>
        <v>0</v>
      </c>
      <c r="AA200" s="88">
        <f>SUMIF('调整分录-本期'!$D:$D,$A200,'调整分录-本期'!F:F)</f>
        <v>0</v>
      </c>
      <c r="AB200" s="88">
        <f>SUMIF('调整分录-本期'!$D:$D,$A200,'调整分录-本期'!G:G)</f>
        <v>0</v>
      </c>
      <c r="AC200" s="88">
        <f t="shared" si="55"/>
        <v>0</v>
      </c>
      <c r="AD200" s="124"/>
      <c r="AF200" s="124"/>
      <c r="AG200" s="124"/>
      <c r="AH200" s="124"/>
    </row>
    <row r="201" spans="1:34">
      <c r="A201" s="124" t="s">
        <v>522</v>
      </c>
      <c r="B201" s="141" t="s">
        <v>580</v>
      </c>
      <c r="C201" s="141"/>
      <c r="D201" s="88">
        <f>-现金流量表编制模板!Z5</f>
        <v>0</v>
      </c>
      <c r="E201" s="88"/>
      <c r="F201" s="88"/>
      <c r="G201" s="88"/>
      <c r="H201" s="88"/>
      <c r="I201" s="88"/>
      <c r="J201" s="88"/>
      <c r="K201" s="88"/>
      <c r="L201" s="88"/>
      <c r="M201" s="88"/>
      <c r="N201" s="88"/>
      <c r="O201" s="88"/>
      <c r="P201" s="88"/>
      <c r="Q201" s="88"/>
      <c r="R201" s="88"/>
      <c r="S201" s="88"/>
      <c r="T201" s="88"/>
      <c r="U201" s="88"/>
      <c r="V201" s="88"/>
      <c r="W201" s="88"/>
      <c r="X201" s="88"/>
      <c r="Y201" s="88"/>
      <c r="Z201" s="88">
        <f t="shared" si="51"/>
        <v>0</v>
      </c>
      <c r="AA201" s="88">
        <f>SUMIF('调整分录-本期'!$D:$D,$A201,'调整分录-本期'!F:F)</f>
        <v>0</v>
      </c>
      <c r="AB201" s="88">
        <f>SUMIF('调整分录-本期'!$D:$D,$A201,'调整分录-本期'!G:G)</f>
        <v>0</v>
      </c>
      <c r="AC201" s="88">
        <f t="shared" si="55"/>
        <v>0</v>
      </c>
      <c r="AD201" s="124"/>
      <c r="AF201" s="124"/>
      <c r="AG201" s="124"/>
      <c r="AH201" s="124"/>
    </row>
    <row r="202" spans="1:34">
      <c r="B202" s="142" t="s">
        <v>523</v>
      </c>
      <c r="C202" s="142"/>
      <c r="D202" s="146">
        <f>SUM(D198:D201)</f>
        <v>0</v>
      </c>
      <c r="E202" s="146">
        <f t="shared" ref="E202:F202" si="56">SUM(E198:E201)</f>
        <v>0</v>
      </c>
      <c r="F202" s="146">
        <f t="shared" si="56"/>
        <v>0</v>
      </c>
      <c r="G202" s="146"/>
      <c r="H202" s="146"/>
      <c r="I202" s="146"/>
      <c r="J202" s="146"/>
      <c r="K202" s="146"/>
      <c r="L202" s="146"/>
      <c r="M202" s="146"/>
      <c r="N202" s="146"/>
      <c r="O202" s="146"/>
      <c r="P202" s="146"/>
      <c r="Q202" s="146"/>
      <c r="R202" s="146"/>
      <c r="S202" s="146"/>
      <c r="T202" s="146"/>
      <c r="U202" s="146"/>
      <c r="V202" s="146"/>
      <c r="W202" s="146"/>
      <c r="X202" s="146"/>
      <c r="Y202" s="146"/>
      <c r="Z202" s="146">
        <f>SUM(D202:Y202)</f>
        <v>0</v>
      </c>
      <c r="AA202" s="146">
        <f t="shared" ref="AA202:AB202" si="57">SUM(AA198:AA201)</f>
        <v>0</v>
      </c>
      <c r="AB202" s="146">
        <f t="shared" si="57"/>
        <v>0</v>
      </c>
      <c r="AC202" s="146">
        <f>SUM(AC198:AC201)</f>
        <v>0</v>
      </c>
      <c r="AD202" s="124"/>
      <c r="AF202" s="124"/>
      <c r="AG202" s="124"/>
      <c r="AH202" s="124"/>
    </row>
    <row r="203" spans="1:34">
      <c r="B203" s="142" t="s">
        <v>524</v>
      </c>
      <c r="C203" s="142"/>
      <c r="D203" s="146">
        <f>D197-D202</f>
        <v>0</v>
      </c>
      <c r="E203" s="146">
        <f t="shared" ref="E203:F203" si="58">E197-E202</f>
        <v>0</v>
      </c>
      <c r="F203" s="146">
        <f t="shared" si="58"/>
        <v>0</v>
      </c>
      <c r="G203" s="146"/>
      <c r="H203" s="146"/>
      <c r="I203" s="146"/>
      <c r="J203" s="146"/>
      <c r="K203" s="146"/>
      <c r="L203" s="146"/>
      <c r="M203" s="146"/>
      <c r="N203" s="146"/>
      <c r="O203" s="146"/>
      <c r="P203" s="146"/>
      <c r="Q203" s="146"/>
      <c r="R203" s="146"/>
      <c r="S203" s="146"/>
      <c r="T203" s="146"/>
      <c r="U203" s="146"/>
      <c r="V203" s="146"/>
      <c r="W203" s="146"/>
      <c r="X203" s="146"/>
      <c r="Y203" s="146"/>
      <c r="Z203" s="146">
        <f t="shared" si="51"/>
        <v>0</v>
      </c>
      <c r="AA203" s="146">
        <f t="shared" ref="AA203:AC203" si="59">AA197-AA202</f>
        <v>0</v>
      </c>
      <c r="AB203" s="146">
        <f t="shared" si="59"/>
        <v>0</v>
      </c>
      <c r="AC203" s="146">
        <f t="shared" si="59"/>
        <v>0</v>
      </c>
      <c r="AD203" s="124"/>
      <c r="AF203" s="124"/>
      <c r="AG203" s="124"/>
      <c r="AH203" s="124"/>
    </row>
    <row r="204" spans="1:34">
      <c r="B204" s="144" t="s">
        <v>525</v>
      </c>
      <c r="C204" s="144"/>
      <c r="D204" s="115"/>
      <c r="E204" s="115"/>
      <c r="F204" s="115"/>
      <c r="G204" s="115"/>
      <c r="H204" s="115"/>
      <c r="I204" s="115"/>
      <c r="J204" s="115"/>
      <c r="K204" s="115"/>
      <c r="L204" s="115"/>
      <c r="M204" s="115"/>
      <c r="N204" s="115"/>
      <c r="O204" s="115"/>
      <c r="P204" s="115"/>
      <c r="Q204" s="115"/>
      <c r="R204" s="115"/>
      <c r="S204" s="115"/>
      <c r="T204" s="115"/>
      <c r="U204" s="115"/>
      <c r="V204" s="115"/>
      <c r="W204" s="115"/>
      <c r="X204" s="115"/>
      <c r="Y204" s="115"/>
      <c r="Z204" s="115">
        <f t="shared" si="51"/>
        <v>0</v>
      </c>
      <c r="AA204" s="115"/>
      <c r="AB204" s="115"/>
      <c r="AC204" s="115"/>
      <c r="AD204" s="124"/>
      <c r="AF204" s="124"/>
      <c r="AG204" s="124"/>
      <c r="AH204" s="124"/>
    </row>
    <row r="205" spans="1:34">
      <c r="A205" s="124" t="s">
        <v>526</v>
      </c>
      <c r="B205" s="141" t="s">
        <v>581</v>
      </c>
      <c r="C205" s="141"/>
      <c r="D205" s="88">
        <f>现金流量表编制模板!AB5</f>
        <v>0</v>
      </c>
      <c r="E205" s="88"/>
      <c r="F205" s="88"/>
      <c r="G205" s="88"/>
      <c r="H205" s="88"/>
      <c r="I205" s="88"/>
      <c r="J205" s="88"/>
      <c r="K205" s="88"/>
      <c r="L205" s="88"/>
      <c r="M205" s="88"/>
      <c r="N205" s="88"/>
      <c r="O205" s="88"/>
      <c r="P205" s="88"/>
      <c r="Q205" s="88"/>
      <c r="R205" s="88"/>
      <c r="S205" s="88"/>
      <c r="T205" s="88"/>
      <c r="U205" s="88"/>
      <c r="V205" s="88"/>
      <c r="W205" s="88"/>
      <c r="X205" s="88"/>
      <c r="Y205" s="88"/>
      <c r="Z205" s="88">
        <f t="shared" si="51"/>
        <v>0</v>
      </c>
      <c r="AA205" s="88">
        <f>SUMIF('调整分录-本期'!$D:$D,$A205,'调整分录-本期'!F:F)</f>
        <v>0</v>
      </c>
      <c r="AB205" s="88">
        <f>SUMIF('调整分录-本期'!$D:$D,$A205,'调整分录-本期'!G:G)</f>
        <v>0</v>
      </c>
      <c r="AC205" s="88">
        <f>Z205+AA205-AB205</f>
        <v>0</v>
      </c>
      <c r="AD205" s="124"/>
      <c r="AF205" s="124"/>
      <c r="AG205" s="124"/>
      <c r="AH205" s="124"/>
    </row>
    <row r="206" spans="1:34">
      <c r="A206" s="124" t="s">
        <v>527</v>
      </c>
      <c r="B206" s="141" t="s">
        <v>582</v>
      </c>
      <c r="C206" s="141"/>
      <c r="D206" s="88">
        <f>现金流量表编制模板!AC5</f>
        <v>0</v>
      </c>
      <c r="E206" s="88"/>
      <c r="F206" s="88"/>
      <c r="G206" s="88"/>
      <c r="H206" s="88"/>
      <c r="I206" s="88"/>
      <c r="J206" s="88"/>
      <c r="K206" s="88"/>
      <c r="L206" s="88"/>
      <c r="M206" s="88"/>
      <c r="N206" s="88"/>
      <c r="O206" s="88"/>
      <c r="P206" s="88"/>
      <c r="Q206" s="88"/>
      <c r="R206" s="88"/>
      <c r="S206" s="88"/>
      <c r="T206" s="88"/>
      <c r="U206" s="88"/>
      <c r="V206" s="88"/>
      <c r="W206" s="88"/>
      <c r="X206" s="88"/>
      <c r="Y206" s="88"/>
      <c r="Z206" s="88">
        <f t="shared" si="51"/>
        <v>0</v>
      </c>
      <c r="AA206" s="88">
        <f>SUMIF('调整分录-本期'!$D:$D,$A206,'调整分录-本期'!F:F)</f>
        <v>0</v>
      </c>
      <c r="AB206" s="88">
        <f>SUMIF('调整分录-本期'!$D:$D,$A206,'调整分录-本期'!G:G)</f>
        <v>0</v>
      </c>
      <c r="AC206" s="88">
        <f t="shared" ref="AC206:AC209" si="60">Z206+AA206-AB206</f>
        <v>0</v>
      </c>
      <c r="AD206" s="124"/>
      <c r="AF206" s="124"/>
      <c r="AG206" s="124"/>
      <c r="AH206" s="124"/>
    </row>
    <row r="207" spans="1:34">
      <c r="A207" s="124" t="s">
        <v>528</v>
      </c>
      <c r="B207" s="141" t="s">
        <v>583</v>
      </c>
      <c r="C207" s="141"/>
      <c r="D207" s="88">
        <f>现金流量表编制模板!AD5</f>
        <v>0</v>
      </c>
      <c r="E207" s="88"/>
      <c r="F207" s="88"/>
      <c r="G207" s="88"/>
      <c r="H207" s="88"/>
      <c r="I207" s="88"/>
      <c r="J207" s="88"/>
      <c r="K207" s="88"/>
      <c r="L207" s="88"/>
      <c r="M207" s="88"/>
      <c r="N207" s="88"/>
      <c r="O207" s="88"/>
      <c r="P207" s="88"/>
      <c r="Q207" s="88"/>
      <c r="R207" s="88"/>
      <c r="S207" s="88"/>
      <c r="T207" s="88"/>
      <c r="U207" s="88"/>
      <c r="V207" s="88"/>
      <c r="W207" s="88"/>
      <c r="X207" s="88"/>
      <c r="Y207" s="88"/>
      <c r="Z207" s="88">
        <f t="shared" si="51"/>
        <v>0</v>
      </c>
      <c r="AA207" s="88">
        <f>SUMIF('调整分录-本期'!$D:$D,$A207,'调整分录-本期'!F:F)</f>
        <v>0</v>
      </c>
      <c r="AB207" s="88">
        <f>SUMIF('调整分录-本期'!$D:$D,$A207,'调整分录-本期'!G:G)</f>
        <v>0</v>
      </c>
      <c r="AC207" s="88">
        <f t="shared" si="60"/>
        <v>0</v>
      </c>
      <c r="AD207" s="124"/>
      <c r="AF207" s="124"/>
      <c r="AG207" s="124"/>
      <c r="AH207" s="124"/>
    </row>
    <row r="208" spans="1:34">
      <c r="A208" s="124" t="s">
        <v>529</v>
      </c>
      <c r="B208" s="141" t="s">
        <v>584</v>
      </c>
      <c r="C208" s="141"/>
      <c r="D208" s="88">
        <f>现金流量表编制模板!AE5</f>
        <v>0</v>
      </c>
      <c r="E208" s="88"/>
      <c r="F208" s="88"/>
      <c r="G208" s="88"/>
      <c r="H208" s="88"/>
      <c r="I208" s="88"/>
      <c r="J208" s="88"/>
      <c r="K208" s="88"/>
      <c r="L208" s="88"/>
      <c r="M208" s="88"/>
      <c r="N208" s="88"/>
      <c r="O208" s="88"/>
      <c r="P208" s="88"/>
      <c r="Q208" s="88"/>
      <c r="R208" s="88"/>
      <c r="S208" s="88"/>
      <c r="T208" s="88"/>
      <c r="U208" s="88"/>
      <c r="V208" s="88"/>
      <c r="W208" s="88"/>
      <c r="X208" s="88"/>
      <c r="Y208" s="88"/>
      <c r="Z208" s="88">
        <f t="shared" si="51"/>
        <v>0</v>
      </c>
      <c r="AA208" s="88">
        <f>SUMIF('调整分录-本期'!$D:$D,$A208,'调整分录-本期'!F:F)</f>
        <v>0</v>
      </c>
      <c r="AB208" s="88">
        <f>SUMIF('调整分录-本期'!$D:$D,$A208,'调整分录-本期'!G:G)</f>
        <v>0</v>
      </c>
      <c r="AC208" s="88">
        <f t="shared" si="60"/>
        <v>0</v>
      </c>
      <c r="AD208" s="124"/>
      <c r="AF208" s="124"/>
      <c r="AG208" s="124"/>
      <c r="AH208" s="124"/>
    </row>
    <row r="209" spans="1:34">
      <c r="A209" s="124" t="s">
        <v>530</v>
      </c>
      <c r="B209" s="141" t="s">
        <v>585</v>
      </c>
      <c r="C209" s="141"/>
      <c r="D209" s="88">
        <f>现金流量表编制模板!AF5</f>
        <v>0</v>
      </c>
      <c r="E209" s="88"/>
      <c r="F209" s="88"/>
      <c r="G209" s="88"/>
      <c r="H209" s="88"/>
      <c r="I209" s="88"/>
      <c r="J209" s="88"/>
      <c r="K209" s="88"/>
      <c r="L209" s="88"/>
      <c r="M209" s="88"/>
      <c r="N209" s="88"/>
      <c r="O209" s="88"/>
      <c r="P209" s="88"/>
      <c r="Q209" s="88"/>
      <c r="R209" s="88"/>
      <c r="S209" s="88"/>
      <c r="T209" s="88"/>
      <c r="U209" s="88"/>
      <c r="V209" s="88"/>
      <c r="W209" s="88"/>
      <c r="X209" s="88"/>
      <c r="Y209" s="88"/>
      <c r="Z209" s="88">
        <f t="shared" si="51"/>
        <v>0</v>
      </c>
      <c r="AA209" s="88">
        <f>SUMIF('调整分录-本期'!$D:$D,$A209,'调整分录-本期'!F:F)</f>
        <v>0</v>
      </c>
      <c r="AB209" s="88">
        <f>SUMIF('调整分录-本期'!$D:$D,$A209,'调整分录-本期'!G:G)</f>
        <v>0</v>
      </c>
      <c r="AC209" s="88">
        <f t="shared" si="60"/>
        <v>0</v>
      </c>
      <c r="AD209" s="124"/>
      <c r="AF209" s="124"/>
      <c r="AG209" s="124"/>
      <c r="AH209" s="124"/>
    </row>
    <row r="210" spans="1:34">
      <c r="B210" s="142" t="s">
        <v>518</v>
      </c>
      <c r="C210" s="142"/>
      <c r="D210" s="146">
        <f>SUM(D205:D209)</f>
        <v>0</v>
      </c>
      <c r="E210" s="146">
        <f t="shared" ref="E210:F210" si="61">SUM(E205:E209)</f>
        <v>0</v>
      </c>
      <c r="F210" s="146">
        <f t="shared" si="61"/>
        <v>0</v>
      </c>
      <c r="G210" s="146"/>
      <c r="H210" s="146"/>
      <c r="I210" s="146"/>
      <c r="J210" s="146"/>
      <c r="K210" s="146"/>
      <c r="L210" s="146"/>
      <c r="M210" s="146"/>
      <c r="N210" s="146"/>
      <c r="O210" s="146"/>
      <c r="P210" s="146"/>
      <c r="Q210" s="146"/>
      <c r="R210" s="146"/>
      <c r="S210" s="146"/>
      <c r="T210" s="146"/>
      <c r="U210" s="146"/>
      <c r="V210" s="146"/>
      <c r="W210" s="146"/>
      <c r="X210" s="146"/>
      <c r="Y210" s="146"/>
      <c r="Z210" s="146">
        <f t="shared" si="51"/>
        <v>0</v>
      </c>
      <c r="AA210" s="146">
        <f t="shared" ref="AA210:AB210" si="62">SUM(AA205:AA209)</f>
        <v>0</v>
      </c>
      <c r="AB210" s="146">
        <f t="shared" si="62"/>
        <v>0</v>
      </c>
      <c r="AC210" s="146">
        <f>SUM(AC205:AC209)</f>
        <v>0</v>
      </c>
      <c r="AD210" s="124"/>
      <c r="AF210" s="124"/>
      <c r="AG210" s="124"/>
      <c r="AH210" s="124"/>
    </row>
    <row r="211" spans="1:34">
      <c r="A211" s="124" t="s">
        <v>531</v>
      </c>
      <c r="B211" s="141" t="s">
        <v>586</v>
      </c>
      <c r="C211" s="141"/>
      <c r="D211" s="88">
        <f>-现金流量表编制模板!AG5</f>
        <v>0</v>
      </c>
      <c r="E211" s="88"/>
      <c r="F211" s="88"/>
      <c r="G211" s="88"/>
      <c r="H211" s="88"/>
      <c r="I211" s="88"/>
      <c r="J211" s="88"/>
      <c r="K211" s="88"/>
      <c r="L211" s="88"/>
      <c r="M211" s="88"/>
      <c r="N211" s="88"/>
      <c r="O211" s="88"/>
      <c r="P211" s="88"/>
      <c r="Q211" s="88"/>
      <c r="R211" s="88"/>
      <c r="S211" s="88"/>
      <c r="T211" s="88"/>
      <c r="U211" s="88"/>
      <c r="V211" s="88"/>
      <c r="W211" s="88"/>
      <c r="X211" s="88"/>
      <c r="Y211" s="88"/>
      <c r="Z211" s="88">
        <f t="shared" si="51"/>
        <v>0</v>
      </c>
      <c r="AA211" s="88">
        <f>SUMIF('调整分录-本期'!$D:$D,$A211,'调整分录-本期'!F:F)</f>
        <v>0</v>
      </c>
      <c r="AB211" s="88">
        <f>SUMIF('调整分录-本期'!$D:$D,$A211,'调整分录-本期'!G:G)</f>
        <v>0</v>
      </c>
      <c r="AC211" s="88">
        <f>Z211+AB211-AA211</f>
        <v>0</v>
      </c>
      <c r="AD211" s="124"/>
      <c r="AF211" s="124"/>
      <c r="AG211" s="124"/>
      <c r="AH211" s="124"/>
    </row>
    <row r="212" spans="1:34">
      <c r="A212" s="124" t="s">
        <v>532</v>
      </c>
      <c r="B212" s="141" t="s">
        <v>587</v>
      </c>
      <c r="C212" s="141"/>
      <c r="D212" s="88">
        <f>-现金流量表编制模板!AH5</f>
        <v>0</v>
      </c>
      <c r="E212" s="88"/>
      <c r="F212" s="88"/>
      <c r="G212" s="88"/>
      <c r="H212" s="88"/>
      <c r="I212" s="88"/>
      <c r="J212" s="88"/>
      <c r="K212" s="88"/>
      <c r="L212" s="88"/>
      <c r="M212" s="88"/>
      <c r="N212" s="88"/>
      <c r="O212" s="88"/>
      <c r="P212" s="88"/>
      <c r="Q212" s="88"/>
      <c r="R212" s="88"/>
      <c r="S212" s="88"/>
      <c r="T212" s="88"/>
      <c r="U212" s="88"/>
      <c r="V212" s="88"/>
      <c r="W212" s="88"/>
      <c r="X212" s="88"/>
      <c r="Y212" s="88"/>
      <c r="Z212" s="88">
        <f t="shared" si="51"/>
        <v>0</v>
      </c>
      <c r="AA212" s="88">
        <f>SUMIF('调整分录-本期'!$D:$D,$A212,'调整分录-本期'!F:F)</f>
        <v>0</v>
      </c>
      <c r="AB212" s="88">
        <f>SUMIF('调整分录-本期'!$D:$D,$A212,'调整分录-本期'!G:G)</f>
        <v>0</v>
      </c>
      <c r="AC212" s="88">
        <f t="shared" ref="AC212:AC214" si="63">Z212+AB212-AA212</f>
        <v>0</v>
      </c>
      <c r="AD212" s="124"/>
      <c r="AF212" s="124"/>
      <c r="AG212" s="124"/>
      <c r="AH212" s="124"/>
    </row>
    <row r="213" spans="1:34">
      <c r="A213" s="124" t="s">
        <v>533</v>
      </c>
      <c r="B213" s="141" t="s">
        <v>588</v>
      </c>
      <c r="C213" s="141"/>
      <c r="D213" s="88">
        <f>-现金流量表编制模板!AI5</f>
        <v>0</v>
      </c>
      <c r="E213" s="88"/>
      <c r="F213" s="88"/>
      <c r="G213" s="88"/>
      <c r="H213" s="88"/>
      <c r="I213" s="88"/>
      <c r="J213" s="88"/>
      <c r="K213" s="88"/>
      <c r="L213" s="88"/>
      <c r="M213" s="88"/>
      <c r="N213" s="88"/>
      <c r="O213" s="88"/>
      <c r="P213" s="88"/>
      <c r="Q213" s="88"/>
      <c r="R213" s="88"/>
      <c r="S213" s="88"/>
      <c r="T213" s="88"/>
      <c r="U213" s="88"/>
      <c r="V213" s="88"/>
      <c r="W213" s="88"/>
      <c r="X213" s="88"/>
      <c r="Y213" s="88"/>
      <c r="Z213" s="88">
        <f t="shared" si="51"/>
        <v>0</v>
      </c>
      <c r="AA213" s="88">
        <f>SUMIF('调整分录-本期'!$D:$D,$A213,'调整分录-本期'!F:F)</f>
        <v>0</v>
      </c>
      <c r="AB213" s="88">
        <f>SUMIF('调整分录-本期'!$D:$D,$A213,'调整分录-本期'!G:G)</f>
        <v>0</v>
      </c>
      <c r="AC213" s="88">
        <f t="shared" si="63"/>
        <v>0</v>
      </c>
      <c r="AD213" s="124"/>
      <c r="AF213" s="124"/>
      <c r="AG213" s="124"/>
      <c r="AH213" s="124"/>
    </row>
    <row r="214" spans="1:34">
      <c r="A214" s="124" t="s">
        <v>534</v>
      </c>
      <c r="B214" s="141" t="s">
        <v>589</v>
      </c>
      <c r="C214" s="141"/>
      <c r="D214" s="88">
        <f>-现金流量表编制模板!AJ5</f>
        <v>0</v>
      </c>
      <c r="E214" s="88"/>
      <c r="F214" s="88"/>
      <c r="G214" s="88"/>
      <c r="H214" s="88"/>
      <c r="I214" s="88"/>
      <c r="J214" s="88"/>
      <c r="K214" s="88"/>
      <c r="L214" s="88"/>
      <c r="M214" s="88"/>
      <c r="N214" s="88"/>
      <c r="O214" s="88"/>
      <c r="P214" s="88"/>
      <c r="Q214" s="88"/>
      <c r="R214" s="88"/>
      <c r="S214" s="88"/>
      <c r="T214" s="88"/>
      <c r="U214" s="88"/>
      <c r="V214" s="88"/>
      <c r="W214" s="88"/>
      <c r="X214" s="88"/>
      <c r="Y214" s="88"/>
      <c r="Z214" s="88">
        <f t="shared" si="51"/>
        <v>0</v>
      </c>
      <c r="AA214" s="88">
        <f>SUMIF('调整分录-本期'!$D:$D,$A214,'调整分录-本期'!F:F)</f>
        <v>0</v>
      </c>
      <c r="AB214" s="88">
        <f>SUMIF('调整分录-本期'!$D:$D,$A214,'调整分录-本期'!G:G)</f>
        <v>0</v>
      </c>
      <c r="AC214" s="88">
        <f t="shared" si="63"/>
        <v>0</v>
      </c>
      <c r="AD214" s="124"/>
      <c r="AF214" s="124"/>
      <c r="AG214" s="124"/>
      <c r="AH214" s="124"/>
    </row>
    <row r="215" spans="1:34">
      <c r="B215" s="142" t="s">
        <v>523</v>
      </c>
      <c r="C215" s="142"/>
      <c r="D215" s="146">
        <f>SUM(D211:D214)</f>
        <v>0</v>
      </c>
      <c r="E215" s="146">
        <f t="shared" ref="E215:F215" si="64">SUM(E211:E214)</f>
        <v>0</v>
      </c>
      <c r="F215" s="146">
        <f t="shared" si="64"/>
        <v>0</v>
      </c>
      <c r="G215" s="146"/>
      <c r="H215" s="146"/>
      <c r="I215" s="146"/>
      <c r="J215" s="146"/>
      <c r="K215" s="146"/>
      <c r="L215" s="146"/>
      <c r="M215" s="146"/>
      <c r="N215" s="146"/>
      <c r="O215" s="146"/>
      <c r="P215" s="146"/>
      <c r="Q215" s="146"/>
      <c r="R215" s="146"/>
      <c r="S215" s="146"/>
      <c r="T215" s="146"/>
      <c r="U215" s="146"/>
      <c r="V215" s="146"/>
      <c r="W215" s="146"/>
      <c r="X215" s="146"/>
      <c r="Y215" s="146"/>
      <c r="Z215" s="146">
        <f t="shared" si="51"/>
        <v>0</v>
      </c>
      <c r="AA215" s="146">
        <f t="shared" ref="AA215:AB215" si="65">SUM(AA211:AA214)</f>
        <v>0</v>
      </c>
      <c r="AB215" s="146">
        <f t="shared" si="65"/>
        <v>0</v>
      </c>
      <c r="AC215" s="146">
        <f>SUM(AC211:AC214)</f>
        <v>0</v>
      </c>
      <c r="AD215" s="124"/>
      <c r="AF215" s="124"/>
      <c r="AG215" s="124"/>
      <c r="AH215" s="124"/>
    </row>
    <row r="216" spans="1:34">
      <c r="B216" s="142" t="s">
        <v>535</v>
      </c>
      <c r="C216" s="142"/>
      <c r="D216" s="146">
        <f>D210-D215</f>
        <v>0</v>
      </c>
      <c r="E216" s="146">
        <f t="shared" ref="E216:F216" si="66">E210-E215</f>
        <v>0</v>
      </c>
      <c r="F216" s="146">
        <f t="shared" si="66"/>
        <v>0</v>
      </c>
      <c r="G216" s="146"/>
      <c r="H216" s="146"/>
      <c r="I216" s="146"/>
      <c r="J216" s="146"/>
      <c r="K216" s="146"/>
      <c r="L216" s="146"/>
      <c r="M216" s="146"/>
      <c r="N216" s="146"/>
      <c r="O216" s="146"/>
      <c r="P216" s="146"/>
      <c r="Q216" s="146"/>
      <c r="R216" s="146"/>
      <c r="S216" s="146"/>
      <c r="T216" s="146"/>
      <c r="U216" s="146"/>
      <c r="V216" s="146"/>
      <c r="W216" s="146"/>
      <c r="X216" s="146"/>
      <c r="Y216" s="146"/>
      <c r="Z216" s="146">
        <f t="shared" si="51"/>
        <v>0</v>
      </c>
      <c r="AA216" s="146">
        <f t="shared" ref="AA216:AB216" si="67">AA210-AA215</f>
        <v>0</v>
      </c>
      <c r="AB216" s="146">
        <f t="shared" si="67"/>
        <v>0</v>
      </c>
      <c r="AC216" s="146">
        <f>AC210-AC215</f>
        <v>0</v>
      </c>
      <c r="AD216" s="124"/>
      <c r="AF216" s="124"/>
      <c r="AG216" s="124"/>
      <c r="AH216" s="124"/>
    </row>
    <row r="217" spans="1:34">
      <c r="B217" s="144" t="s">
        <v>536</v>
      </c>
      <c r="C217" s="144"/>
      <c r="D217" s="115"/>
      <c r="E217" s="115"/>
      <c r="F217" s="115"/>
      <c r="G217" s="115"/>
      <c r="H217" s="115"/>
      <c r="I217" s="115"/>
      <c r="J217" s="115"/>
      <c r="K217" s="115"/>
      <c r="L217" s="115"/>
      <c r="M217" s="115"/>
      <c r="N217" s="115"/>
      <c r="O217" s="115"/>
      <c r="P217" s="115"/>
      <c r="Q217" s="115"/>
      <c r="R217" s="115"/>
      <c r="S217" s="115"/>
      <c r="T217" s="115"/>
      <c r="U217" s="115"/>
      <c r="V217" s="115"/>
      <c r="W217" s="115"/>
      <c r="X217" s="115"/>
      <c r="Y217" s="115"/>
      <c r="Z217" s="115">
        <f t="shared" si="51"/>
        <v>0</v>
      </c>
      <c r="AA217" s="115"/>
      <c r="AB217" s="115"/>
      <c r="AC217" s="115"/>
      <c r="AD217" s="124"/>
      <c r="AF217" s="124"/>
      <c r="AG217" s="124"/>
      <c r="AH217" s="124"/>
    </row>
    <row r="218" spans="1:34">
      <c r="A218" s="124" t="s">
        <v>537</v>
      </c>
      <c r="B218" s="141" t="s">
        <v>590</v>
      </c>
      <c r="C218" s="141"/>
      <c r="D218" s="88">
        <f>现金流量表编制模板!AL5</f>
        <v>0</v>
      </c>
      <c r="E218" s="88"/>
      <c r="F218" s="88"/>
      <c r="G218" s="88"/>
      <c r="H218" s="88"/>
      <c r="I218" s="88"/>
      <c r="J218" s="88"/>
      <c r="K218" s="88"/>
      <c r="L218" s="88"/>
      <c r="M218" s="88"/>
      <c r="N218" s="88"/>
      <c r="O218" s="88"/>
      <c r="P218" s="88"/>
      <c r="Q218" s="88"/>
      <c r="R218" s="88"/>
      <c r="S218" s="88"/>
      <c r="T218" s="88"/>
      <c r="U218" s="88"/>
      <c r="V218" s="88"/>
      <c r="W218" s="88"/>
      <c r="X218" s="88"/>
      <c r="Y218" s="88"/>
      <c r="Z218" s="88">
        <f t="shared" si="51"/>
        <v>0</v>
      </c>
      <c r="AA218" s="88">
        <f>SUMIF('调整分录-本期'!$D:$D,$A218,'调整分录-本期'!F:F)</f>
        <v>0</v>
      </c>
      <c r="AB218" s="88">
        <f>SUMIF('调整分录-本期'!$D:$D,$A218,'调整分录-本期'!G:G)</f>
        <v>0</v>
      </c>
      <c r="AC218" s="88">
        <f>Z218+AA218-AB218</f>
        <v>0</v>
      </c>
      <c r="AD218" s="124"/>
      <c r="AF218" s="124"/>
      <c r="AG218" s="124"/>
      <c r="AH218" s="124"/>
    </row>
    <row r="219" spans="1:34">
      <c r="A219" s="124" t="s">
        <v>538</v>
      </c>
      <c r="B219" s="141" t="s">
        <v>591</v>
      </c>
      <c r="C219" s="141"/>
      <c r="D219" s="88">
        <f>现金流量表编制模板!AM5</f>
        <v>0</v>
      </c>
      <c r="E219" s="88"/>
      <c r="F219" s="88"/>
      <c r="G219" s="88"/>
      <c r="H219" s="88"/>
      <c r="I219" s="88"/>
      <c r="J219" s="88"/>
      <c r="K219" s="88"/>
      <c r="L219" s="88"/>
      <c r="M219" s="88"/>
      <c r="N219" s="88"/>
      <c r="O219" s="88"/>
      <c r="P219" s="88"/>
      <c r="Q219" s="88"/>
      <c r="R219" s="88"/>
      <c r="S219" s="88"/>
      <c r="T219" s="88"/>
      <c r="U219" s="88"/>
      <c r="V219" s="88"/>
      <c r="W219" s="88"/>
      <c r="X219" s="88"/>
      <c r="Y219" s="88"/>
      <c r="Z219" s="88">
        <f t="shared" si="51"/>
        <v>0</v>
      </c>
      <c r="AA219" s="88">
        <f>SUMIF('调整分录-本期'!$D:$D,$A219,'调整分录-本期'!F:F)</f>
        <v>0</v>
      </c>
      <c r="AB219" s="88">
        <f>SUMIF('调整分录-本期'!$D:$D,$A219,'调整分录-本期'!G:G)</f>
        <v>0</v>
      </c>
      <c r="AC219" s="88">
        <f t="shared" ref="AC219:AC220" si="68">Z219+AA219-AB219</f>
        <v>0</v>
      </c>
      <c r="AD219" s="124"/>
      <c r="AF219" s="124"/>
      <c r="AG219" s="124"/>
      <c r="AH219" s="124"/>
    </row>
    <row r="220" spans="1:34">
      <c r="A220" s="124" t="s">
        <v>539</v>
      </c>
      <c r="B220" s="141" t="s">
        <v>592</v>
      </c>
      <c r="C220" s="141"/>
      <c r="D220" s="88">
        <f>现金流量表编制模板!AN5</f>
        <v>0</v>
      </c>
      <c r="E220" s="88"/>
      <c r="F220" s="88"/>
      <c r="G220" s="88"/>
      <c r="H220" s="88"/>
      <c r="I220" s="88"/>
      <c r="J220" s="88"/>
      <c r="K220" s="88"/>
      <c r="L220" s="88"/>
      <c r="M220" s="88"/>
      <c r="N220" s="88"/>
      <c r="O220" s="88"/>
      <c r="P220" s="88"/>
      <c r="Q220" s="88"/>
      <c r="R220" s="88"/>
      <c r="S220" s="88"/>
      <c r="T220" s="88"/>
      <c r="U220" s="88"/>
      <c r="V220" s="88"/>
      <c r="W220" s="88"/>
      <c r="X220" s="88"/>
      <c r="Y220" s="88"/>
      <c r="Z220" s="88">
        <f t="shared" si="51"/>
        <v>0</v>
      </c>
      <c r="AA220" s="88">
        <f>SUMIF('调整分录-本期'!$D:$D,$A220,'调整分录-本期'!F:F)</f>
        <v>0</v>
      </c>
      <c r="AB220" s="88">
        <f>SUMIF('调整分录-本期'!$D:$D,$A220,'调整分录-本期'!G:G)</f>
        <v>0</v>
      </c>
      <c r="AC220" s="88">
        <f t="shared" si="68"/>
        <v>0</v>
      </c>
      <c r="AD220" s="124"/>
      <c r="AF220" s="124"/>
      <c r="AG220" s="124"/>
      <c r="AH220" s="124"/>
    </row>
    <row r="221" spans="1:34">
      <c r="B221" s="142" t="s">
        <v>518</v>
      </c>
      <c r="C221" s="142"/>
      <c r="D221" s="146">
        <f>SUM(D218:D220)</f>
        <v>0</v>
      </c>
      <c r="E221" s="146">
        <f t="shared" ref="E221:F221" si="69">SUM(E218:E220)</f>
        <v>0</v>
      </c>
      <c r="F221" s="146">
        <f t="shared" si="69"/>
        <v>0</v>
      </c>
      <c r="G221" s="146"/>
      <c r="H221" s="146"/>
      <c r="I221" s="146"/>
      <c r="J221" s="146"/>
      <c r="K221" s="146"/>
      <c r="L221" s="146"/>
      <c r="M221" s="146"/>
      <c r="N221" s="146"/>
      <c r="O221" s="146"/>
      <c r="P221" s="146"/>
      <c r="Q221" s="146"/>
      <c r="R221" s="146"/>
      <c r="S221" s="146"/>
      <c r="T221" s="146"/>
      <c r="U221" s="146"/>
      <c r="V221" s="146"/>
      <c r="W221" s="146"/>
      <c r="X221" s="146"/>
      <c r="Y221" s="146"/>
      <c r="Z221" s="146">
        <f t="shared" si="51"/>
        <v>0</v>
      </c>
      <c r="AA221" s="146">
        <f t="shared" ref="AA221:AB221" si="70">SUM(AA218:AA220)</f>
        <v>0</v>
      </c>
      <c r="AB221" s="146">
        <f t="shared" si="70"/>
        <v>0</v>
      </c>
      <c r="AC221" s="146">
        <f>SUM(AC218:AC220)</f>
        <v>0</v>
      </c>
      <c r="AD221" s="124"/>
      <c r="AF221" s="124"/>
      <c r="AG221" s="124"/>
      <c r="AH221" s="124"/>
    </row>
    <row r="222" spans="1:34">
      <c r="A222" s="124" t="s">
        <v>540</v>
      </c>
      <c r="B222" s="141" t="s">
        <v>593</v>
      </c>
      <c r="C222" s="141"/>
      <c r="D222" s="88">
        <f>-现金流量表编制模板!AO5</f>
        <v>0</v>
      </c>
      <c r="E222" s="88"/>
      <c r="F222" s="88"/>
      <c r="G222" s="88"/>
      <c r="H222" s="88"/>
      <c r="I222" s="88"/>
      <c r="J222" s="88"/>
      <c r="K222" s="88"/>
      <c r="L222" s="88"/>
      <c r="M222" s="88"/>
      <c r="N222" s="88"/>
      <c r="O222" s="88"/>
      <c r="P222" s="88"/>
      <c r="Q222" s="88"/>
      <c r="R222" s="88"/>
      <c r="S222" s="88"/>
      <c r="T222" s="88"/>
      <c r="U222" s="88"/>
      <c r="V222" s="88"/>
      <c r="W222" s="88"/>
      <c r="X222" s="88"/>
      <c r="Y222" s="88"/>
      <c r="Z222" s="88">
        <f t="shared" si="51"/>
        <v>0</v>
      </c>
      <c r="AA222" s="88">
        <f>SUMIF('调整分录-本期'!$D:$D,$A222,'调整分录-本期'!F:F)</f>
        <v>0</v>
      </c>
      <c r="AB222" s="88">
        <f>SUMIF('调整分录-本期'!$D:$D,$A222,'调整分录-本期'!G:G)</f>
        <v>0</v>
      </c>
      <c r="AC222" s="88">
        <f>Z222+AB222-AA222</f>
        <v>0</v>
      </c>
      <c r="AD222" s="124"/>
      <c r="AF222" s="124"/>
      <c r="AG222" s="124"/>
      <c r="AH222" s="124"/>
    </row>
    <row r="223" spans="1:34">
      <c r="A223" s="124" t="s">
        <v>541</v>
      </c>
      <c r="B223" s="141" t="s">
        <v>742</v>
      </c>
      <c r="C223" s="141"/>
      <c r="D223" s="88">
        <f>-现金流量表编制模板!AP5</f>
        <v>0</v>
      </c>
      <c r="E223" s="88"/>
      <c r="F223" s="88"/>
      <c r="G223" s="88"/>
      <c r="H223" s="88"/>
      <c r="I223" s="88"/>
      <c r="J223" s="88"/>
      <c r="K223" s="88"/>
      <c r="L223" s="88"/>
      <c r="M223" s="88"/>
      <c r="N223" s="88"/>
      <c r="O223" s="88"/>
      <c r="P223" s="88"/>
      <c r="Q223" s="88"/>
      <c r="R223" s="88"/>
      <c r="S223" s="88"/>
      <c r="T223" s="88"/>
      <c r="U223" s="88"/>
      <c r="V223" s="88"/>
      <c r="W223" s="88"/>
      <c r="X223" s="88"/>
      <c r="Y223" s="88"/>
      <c r="Z223" s="88">
        <f t="shared" si="51"/>
        <v>0</v>
      </c>
      <c r="AA223" s="88">
        <f>SUMIF('调整分录-本期'!$D:$D,$A223,'调整分录-本期'!F:F)</f>
        <v>0</v>
      </c>
      <c r="AB223" s="88">
        <f>SUMIF('调整分录-本期'!$D:$D,$A223,'调整分录-本期'!G:G)</f>
        <v>0</v>
      </c>
      <c r="AC223" s="88">
        <f t="shared" ref="AC223:AC224" si="71">Z223+AB223-AA223</f>
        <v>0</v>
      </c>
      <c r="AD223" s="124"/>
      <c r="AF223" s="124"/>
      <c r="AG223" s="124"/>
      <c r="AH223" s="124"/>
    </row>
    <row r="224" spans="1:34">
      <c r="A224" s="124" t="s">
        <v>542</v>
      </c>
      <c r="B224" s="141" t="s">
        <v>594</v>
      </c>
      <c r="C224" s="141"/>
      <c r="D224" s="88">
        <f>-现金流量表编制模板!AQ5</f>
        <v>0</v>
      </c>
      <c r="E224" s="88"/>
      <c r="F224" s="88"/>
      <c r="G224" s="88"/>
      <c r="H224" s="88"/>
      <c r="I224" s="88"/>
      <c r="J224" s="88"/>
      <c r="K224" s="88"/>
      <c r="L224" s="88"/>
      <c r="M224" s="88"/>
      <c r="N224" s="88"/>
      <c r="O224" s="88"/>
      <c r="P224" s="88"/>
      <c r="Q224" s="88"/>
      <c r="R224" s="88"/>
      <c r="S224" s="88"/>
      <c r="T224" s="88"/>
      <c r="U224" s="88"/>
      <c r="V224" s="88"/>
      <c r="W224" s="88"/>
      <c r="X224" s="88"/>
      <c r="Y224" s="88"/>
      <c r="Z224" s="88">
        <f t="shared" si="51"/>
        <v>0</v>
      </c>
      <c r="AA224" s="88">
        <f>SUMIF('调整分录-本期'!$D:$D,$A224,'调整分录-本期'!F:F)</f>
        <v>0</v>
      </c>
      <c r="AB224" s="88">
        <f>SUMIF('调整分录-本期'!$D:$D,$A224,'调整分录-本期'!G:G)</f>
        <v>0</v>
      </c>
      <c r="AC224" s="88">
        <f t="shared" si="71"/>
        <v>0</v>
      </c>
      <c r="AD224" s="124"/>
      <c r="AF224" s="124"/>
      <c r="AG224" s="124"/>
      <c r="AH224" s="124"/>
    </row>
    <row r="225" spans="1:34">
      <c r="B225" s="142" t="s">
        <v>523</v>
      </c>
      <c r="C225" s="142"/>
      <c r="D225" s="146">
        <f>SUM(D222:D224)</f>
        <v>0</v>
      </c>
      <c r="E225" s="146">
        <f>SUM(E222:E224)</f>
        <v>0</v>
      </c>
      <c r="F225" s="146">
        <f>SUM(F222:F224)</f>
        <v>0</v>
      </c>
      <c r="G225" s="146"/>
      <c r="H225" s="146"/>
      <c r="I225" s="146"/>
      <c r="J225" s="146"/>
      <c r="K225" s="146"/>
      <c r="L225" s="146"/>
      <c r="M225" s="146"/>
      <c r="N225" s="146"/>
      <c r="O225" s="146"/>
      <c r="P225" s="146"/>
      <c r="Q225" s="146"/>
      <c r="R225" s="146"/>
      <c r="S225" s="146"/>
      <c r="T225" s="146"/>
      <c r="U225" s="146"/>
      <c r="V225" s="146"/>
      <c r="W225" s="146"/>
      <c r="X225" s="146"/>
      <c r="Y225" s="146"/>
      <c r="Z225" s="146">
        <f t="shared" si="51"/>
        <v>0</v>
      </c>
      <c r="AA225" s="146">
        <f>SUM(AA222:AA224)</f>
        <v>0</v>
      </c>
      <c r="AB225" s="146">
        <f>SUM(AB222:AB224)</f>
        <v>0</v>
      </c>
      <c r="AC225" s="146">
        <f>SUM(AC222:AC224)</f>
        <v>0</v>
      </c>
      <c r="AD225" s="124"/>
      <c r="AF225" s="124"/>
      <c r="AG225" s="124"/>
      <c r="AH225" s="124"/>
    </row>
    <row r="226" spans="1:34">
      <c r="B226" s="142" t="s">
        <v>543</v>
      </c>
      <c r="C226" s="142"/>
      <c r="D226" s="146">
        <f>D221-D225</f>
        <v>0</v>
      </c>
      <c r="E226" s="146">
        <f>E221-E225</f>
        <v>0</v>
      </c>
      <c r="F226" s="146">
        <f>F221-F225</f>
        <v>0</v>
      </c>
      <c r="G226" s="146"/>
      <c r="H226" s="146"/>
      <c r="I226" s="146"/>
      <c r="J226" s="146"/>
      <c r="K226" s="146"/>
      <c r="L226" s="146"/>
      <c r="M226" s="146"/>
      <c r="N226" s="146"/>
      <c r="O226" s="146"/>
      <c r="P226" s="146"/>
      <c r="Q226" s="146"/>
      <c r="R226" s="146"/>
      <c r="S226" s="146"/>
      <c r="T226" s="146"/>
      <c r="U226" s="146"/>
      <c r="V226" s="146"/>
      <c r="W226" s="146"/>
      <c r="X226" s="146"/>
      <c r="Y226" s="146"/>
      <c r="Z226" s="146">
        <f t="shared" si="51"/>
        <v>0</v>
      </c>
      <c r="AA226" s="146">
        <f>AA221-AA225</f>
        <v>0</v>
      </c>
      <c r="AB226" s="146">
        <f>AB221-AB225</f>
        <v>0</v>
      </c>
      <c r="AC226" s="146">
        <f>AC221-AC225</f>
        <v>0</v>
      </c>
    </row>
    <row r="227" spans="1:34">
      <c r="A227" s="124" t="s">
        <v>944</v>
      </c>
      <c r="B227" s="141" t="s">
        <v>595</v>
      </c>
      <c r="C227" s="141"/>
      <c r="D227" s="88">
        <f>现金流量表编制模板!AS5</f>
        <v>0</v>
      </c>
      <c r="E227" s="88"/>
      <c r="F227" s="88"/>
      <c r="G227" s="88"/>
      <c r="H227" s="88"/>
      <c r="I227" s="88"/>
      <c r="J227" s="88"/>
      <c r="K227" s="88"/>
      <c r="L227" s="88"/>
      <c r="M227" s="88"/>
      <c r="N227" s="88"/>
      <c r="O227" s="88"/>
      <c r="P227" s="88"/>
      <c r="Q227" s="88"/>
      <c r="R227" s="88"/>
      <c r="S227" s="88"/>
      <c r="T227" s="88"/>
      <c r="U227" s="88"/>
      <c r="V227" s="88"/>
      <c r="W227" s="88"/>
      <c r="X227" s="88"/>
      <c r="Y227" s="88"/>
      <c r="Z227" s="88">
        <f t="shared" si="51"/>
        <v>0</v>
      </c>
      <c r="AA227" s="88">
        <f>SUMIF('调整分录-本期'!$D:$D,$A227,'调整分录-本期'!F:F)</f>
        <v>0</v>
      </c>
      <c r="AB227" s="88">
        <f>SUMIF('调整分录-本期'!$D:$D,$A227,'调整分录-本期'!G:G)</f>
        <v>0</v>
      </c>
      <c r="AC227" s="88">
        <f>Z227+AA227-AB227</f>
        <v>0</v>
      </c>
    </row>
    <row r="228" spans="1:34">
      <c r="B228" s="142" t="s">
        <v>597</v>
      </c>
      <c r="C228" s="142"/>
      <c r="D228" s="146">
        <f>D203+D216+D226+D227</f>
        <v>0</v>
      </c>
      <c r="E228" s="146">
        <f>E203+E216+E226+E227</f>
        <v>0</v>
      </c>
      <c r="F228" s="146">
        <f>F203+F216+F226+F227</f>
        <v>0</v>
      </c>
      <c r="G228" s="146"/>
      <c r="H228" s="146"/>
      <c r="I228" s="146"/>
      <c r="J228" s="146"/>
      <c r="K228" s="146"/>
      <c r="L228" s="146"/>
      <c r="M228" s="146"/>
      <c r="N228" s="146"/>
      <c r="O228" s="146"/>
      <c r="P228" s="146"/>
      <c r="Q228" s="146"/>
      <c r="R228" s="146"/>
      <c r="S228" s="146"/>
      <c r="T228" s="146"/>
      <c r="U228" s="146"/>
      <c r="V228" s="146"/>
      <c r="W228" s="146"/>
      <c r="X228" s="146"/>
      <c r="Y228" s="146"/>
      <c r="Z228" s="146">
        <f t="shared" si="51"/>
        <v>0</v>
      </c>
      <c r="AA228" s="146">
        <f>AA203+AA216+AA226+AA227</f>
        <v>0</v>
      </c>
      <c r="AB228" s="146">
        <f>AB203+AB216+AB226+AB227</f>
        <v>0</v>
      </c>
      <c r="AC228" s="146">
        <f>AC203+AC216+AC226+AC227</f>
        <v>0</v>
      </c>
    </row>
    <row r="229" spans="1:34">
      <c r="A229" s="124" t="s">
        <v>545</v>
      </c>
      <c r="B229" s="141" t="s">
        <v>596</v>
      </c>
      <c r="C229" s="141"/>
      <c r="D229" s="88">
        <f>现金流量表编制模板!C8</f>
        <v>0</v>
      </c>
      <c r="E229" s="88"/>
      <c r="F229" s="88"/>
      <c r="G229" s="88"/>
      <c r="H229" s="88"/>
      <c r="I229" s="88"/>
      <c r="J229" s="88"/>
      <c r="K229" s="88"/>
      <c r="L229" s="88"/>
      <c r="M229" s="88"/>
      <c r="N229" s="88"/>
      <c r="O229" s="88"/>
      <c r="P229" s="88"/>
      <c r="Q229" s="88"/>
      <c r="R229" s="88"/>
      <c r="S229" s="88"/>
      <c r="T229" s="88"/>
      <c r="U229" s="88"/>
      <c r="V229" s="88"/>
      <c r="W229" s="88"/>
      <c r="X229" s="88"/>
      <c r="Y229" s="88"/>
      <c r="Z229" s="88">
        <f t="shared" si="51"/>
        <v>0</v>
      </c>
      <c r="AA229" s="88">
        <f>SUMIF('调整分录-本期'!$D:$D,$A229,'调整分录-本期'!F:F)</f>
        <v>0</v>
      </c>
      <c r="AB229" s="88">
        <f>SUMIF('调整分录-本期'!$D:$D,$A229,'调整分录-本期'!G:G)</f>
        <v>0</v>
      </c>
      <c r="AC229" s="88">
        <f>Z229+AA229-AB229</f>
        <v>0</v>
      </c>
    </row>
    <row r="230" spans="1:34">
      <c r="B230" s="142" t="s">
        <v>546</v>
      </c>
      <c r="C230" s="142"/>
      <c r="D230" s="146">
        <f>D228+D229</f>
        <v>0</v>
      </c>
      <c r="E230" s="146">
        <f t="shared" ref="E230:F230" si="72">E228+E229</f>
        <v>0</v>
      </c>
      <c r="F230" s="146">
        <f t="shared" si="72"/>
        <v>0</v>
      </c>
      <c r="G230" s="146"/>
      <c r="H230" s="146"/>
      <c r="I230" s="146"/>
      <c r="J230" s="146"/>
      <c r="K230" s="146"/>
      <c r="L230" s="146"/>
      <c r="M230" s="146"/>
      <c r="N230" s="146"/>
      <c r="O230" s="146"/>
      <c r="P230" s="146"/>
      <c r="Q230" s="146"/>
      <c r="R230" s="146"/>
      <c r="S230" s="146"/>
      <c r="T230" s="146"/>
      <c r="U230" s="146"/>
      <c r="V230" s="146"/>
      <c r="W230" s="146"/>
      <c r="X230" s="146"/>
      <c r="Y230" s="146"/>
      <c r="Z230" s="146">
        <f t="shared" si="51"/>
        <v>0</v>
      </c>
      <c r="AA230" s="146">
        <f t="shared" ref="AA230" si="73">AA228+AA229</f>
        <v>0</v>
      </c>
      <c r="AB230" s="146">
        <f t="shared" ref="AB230" si="74">AB228+AB229</f>
        <v>0</v>
      </c>
      <c r="AC230" s="146">
        <f t="shared" ref="AC230" si="75">AC228+AC229</f>
        <v>0</v>
      </c>
    </row>
    <row r="231" spans="1:34" s="131" customFormat="1">
      <c r="B231" s="143"/>
      <c r="C231" s="143"/>
      <c r="D231" s="106"/>
      <c r="E231" s="106"/>
      <c r="F231" s="106"/>
      <c r="G231" s="106"/>
      <c r="H231" s="106"/>
      <c r="I231" s="106"/>
      <c r="J231" s="106"/>
      <c r="K231" s="106"/>
      <c r="L231" s="106"/>
      <c r="M231" s="106"/>
      <c r="N231" s="106"/>
      <c r="O231" s="106"/>
      <c r="P231" s="106"/>
      <c r="Q231" s="106"/>
      <c r="R231" s="106"/>
      <c r="S231" s="106"/>
      <c r="T231" s="106"/>
      <c r="U231" s="106"/>
      <c r="V231" s="106"/>
      <c r="W231" s="106"/>
      <c r="X231" s="106"/>
      <c r="Y231" s="106"/>
      <c r="Z231" s="106"/>
      <c r="AA231" s="106"/>
      <c r="AB231" s="106"/>
      <c r="AC231" s="106"/>
      <c r="AD231" s="342"/>
      <c r="AF231" s="136"/>
      <c r="AG231" s="136"/>
      <c r="AH231" s="136"/>
    </row>
    <row r="232" spans="1:34">
      <c r="B232" s="144" t="s">
        <v>547</v>
      </c>
      <c r="C232" s="144"/>
      <c r="D232" s="115"/>
      <c r="E232" s="115"/>
      <c r="F232" s="115"/>
      <c r="G232" s="115"/>
      <c r="H232" s="115"/>
      <c r="I232" s="115"/>
      <c r="J232" s="115"/>
      <c r="K232" s="115"/>
      <c r="L232" s="115"/>
      <c r="M232" s="115"/>
      <c r="N232" s="115"/>
      <c r="O232" s="115"/>
      <c r="P232" s="115"/>
      <c r="Q232" s="115"/>
      <c r="R232" s="115"/>
      <c r="S232" s="115"/>
      <c r="T232" s="115"/>
      <c r="U232" s="115"/>
      <c r="V232" s="115"/>
      <c r="W232" s="115"/>
      <c r="X232" s="115"/>
      <c r="Y232" s="115"/>
      <c r="Z232" s="115"/>
      <c r="AA232" s="115"/>
      <c r="AB232" s="115"/>
      <c r="AC232" s="115"/>
    </row>
    <row r="233" spans="1:34">
      <c r="A233" s="124" t="s">
        <v>598</v>
      </c>
      <c r="B233" s="148" t="s">
        <v>599</v>
      </c>
      <c r="C233" s="141"/>
      <c r="D233" s="88">
        <f>现金流量表编制模板!F101</f>
        <v>0</v>
      </c>
      <c r="E233" s="88"/>
      <c r="F233" s="88"/>
      <c r="G233" s="88"/>
      <c r="H233" s="88"/>
      <c r="I233" s="88"/>
      <c r="J233" s="88"/>
      <c r="K233" s="88"/>
      <c r="L233" s="88"/>
      <c r="M233" s="88"/>
      <c r="N233" s="88"/>
      <c r="O233" s="88"/>
      <c r="P233" s="88"/>
      <c r="Q233" s="88"/>
      <c r="R233" s="88"/>
      <c r="S233" s="88"/>
      <c r="T233" s="88"/>
      <c r="U233" s="88"/>
      <c r="V233" s="88"/>
      <c r="W233" s="88"/>
      <c r="X233" s="88"/>
      <c r="Y233" s="88"/>
      <c r="Z233" s="88">
        <f t="shared" si="51"/>
        <v>0</v>
      </c>
      <c r="AA233" s="88">
        <f>SUMIF('调整分录-本期'!$D:$D,$A233,'调整分录-本期'!F:F)</f>
        <v>0</v>
      </c>
      <c r="AB233" s="88">
        <f>SUMIF('调整分录-本期'!$D:$D,$A233,'调整分录-本期'!G:G)</f>
        <v>0</v>
      </c>
      <c r="AC233" s="88">
        <f>Z233+AA233-AB233</f>
        <v>0</v>
      </c>
    </row>
    <row r="234" spans="1:34">
      <c r="A234" s="124" t="s">
        <v>924</v>
      </c>
      <c r="B234" s="141" t="s">
        <v>922</v>
      </c>
      <c r="C234" s="141"/>
      <c r="D234" s="88">
        <f>现金流量表编制模板!F102</f>
        <v>0</v>
      </c>
      <c r="E234" s="88"/>
      <c r="F234" s="88"/>
      <c r="G234" s="88"/>
      <c r="H234" s="88"/>
      <c r="I234" s="88"/>
      <c r="J234" s="88"/>
      <c r="K234" s="88"/>
      <c r="L234" s="88"/>
      <c r="M234" s="88"/>
      <c r="N234" s="88"/>
      <c r="O234" s="88"/>
      <c r="P234" s="88"/>
      <c r="Q234" s="88"/>
      <c r="R234" s="88"/>
      <c r="S234" s="88"/>
      <c r="T234" s="88"/>
      <c r="U234" s="88"/>
      <c r="V234" s="88"/>
      <c r="W234" s="88"/>
      <c r="X234" s="88"/>
      <c r="Y234" s="88"/>
      <c r="Z234" s="88">
        <f t="shared" si="51"/>
        <v>0</v>
      </c>
      <c r="AA234" s="88">
        <f>SUMIF('调整分录-本期'!$D:$D,$A234,'调整分录-本期'!F:F)</f>
        <v>0</v>
      </c>
      <c r="AB234" s="88">
        <f>SUMIF('调整分录-本期'!$D:$D,$A234,'调整分录-本期'!G:G)</f>
        <v>0</v>
      </c>
      <c r="AC234" s="88">
        <f t="shared" ref="AC234:AC249" si="76">Z234+AA234-AB234</f>
        <v>0</v>
      </c>
    </row>
    <row r="235" spans="1:34">
      <c r="A235" s="124" t="s">
        <v>925</v>
      </c>
      <c r="B235" s="141" t="s">
        <v>921</v>
      </c>
      <c r="C235" s="141"/>
      <c r="D235" s="88">
        <f>现金流量表编制模板!F103</f>
        <v>0</v>
      </c>
      <c r="E235" s="88"/>
      <c r="F235" s="88"/>
      <c r="G235" s="88"/>
      <c r="H235" s="88"/>
      <c r="I235" s="88"/>
      <c r="J235" s="88"/>
      <c r="K235" s="88"/>
      <c r="L235" s="88"/>
      <c r="M235" s="88"/>
      <c r="N235" s="88"/>
      <c r="O235" s="88"/>
      <c r="P235" s="88"/>
      <c r="Q235" s="88"/>
      <c r="R235" s="88"/>
      <c r="S235" s="88"/>
      <c r="T235" s="88"/>
      <c r="U235" s="88"/>
      <c r="V235" s="88"/>
      <c r="W235" s="88"/>
      <c r="X235" s="88"/>
      <c r="Y235" s="88"/>
      <c r="Z235" s="88">
        <f t="shared" si="51"/>
        <v>0</v>
      </c>
      <c r="AA235" s="88">
        <f>SUMIF('调整分录-本期'!$D:$D,$A235,'调整分录-本期'!F:F)</f>
        <v>0</v>
      </c>
      <c r="AB235" s="88">
        <f>SUMIF('调整分录-本期'!$D:$D,$A235,'调整分录-本期'!G:G)</f>
        <v>0</v>
      </c>
      <c r="AC235" s="88">
        <f t="shared" ref="AC235" si="77">Z235+AA235-AB235</f>
        <v>0</v>
      </c>
    </row>
    <row r="236" spans="1:34">
      <c r="A236" s="124" t="s">
        <v>600</v>
      </c>
      <c r="B236" s="141" t="s">
        <v>743</v>
      </c>
      <c r="C236" s="141"/>
      <c r="D236" s="88">
        <f>现金流量表编制模板!F104</f>
        <v>0</v>
      </c>
      <c r="E236" s="88"/>
      <c r="F236" s="88"/>
      <c r="G236" s="88"/>
      <c r="H236" s="88"/>
      <c r="I236" s="88"/>
      <c r="J236" s="88"/>
      <c r="K236" s="88"/>
      <c r="L236" s="88"/>
      <c r="M236" s="88"/>
      <c r="N236" s="88"/>
      <c r="O236" s="88"/>
      <c r="P236" s="88"/>
      <c r="Q236" s="88"/>
      <c r="R236" s="88"/>
      <c r="S236" s="88"/>
      <c r="T236" s="88"/>
      <c r="U236" s="88"/>
      <c r="V236" s="88"/>
      <c r="W236" s="88"/>
      <c r="X236" s="88"/>
      <c r="Y236" s="88"/>
      <c r="Z236" s="88">
        <f t="shared" si="51"/>
        <v>0</v>
      </c>
      <c r="AA236" s="88">
        <f>SUMIF('调整分录-本期'!$D:$D,$A236,'调整分录-本期'!F:F)</f>
        <v>0</v>
      </c>
      <c r="AB236" s="88">
        <f>SUMIF('调整分录-本期'!$D:$D,$A236,'调整分录-本期'!G:G)</f>
        <v>0</v>
      </c>
      <c r="AC236" s="88">
        <f t="shared" si="76"/>
        <v>0</v>
      </c>
    </row>
    <row r="237" spans="1:34">
      <c r="A237" s="124" t="s">
        <v>601</v>
      </c>
      <c r="B237" s="141" t="s">
        <v>548</v>
      </c>
      <c r="C237" s="141"/>
      <c r="D237" s="88">
        <f>现金流量表编制模板!F105</f>
        <v>0</v>
      </c>
      <c r="E237" s="88"/>
      <c r="F237" s="88"/>
      <c r="G237" s="88"/>
      <c r="H237" s="88"/>
      <c r="I237" s="88"/>
      <c r="J237" s="88"/>
      <c r="K237" s="88"/>
      <c r="L237" s="88"/>
      <c r="M237" s="88"/>
      <c r="N237" s="88"/>
      <c r="O237" s="88"/>
      <c r="P237" s="88"/>
      <c r="Q237" s="88"/>
      <c r="R237" s="88"/>
      <c r="S237" s="88"/>
      <c r="T237" s="88"/>
      <c r="U237" s="88"/>
      <c r="V237" s="88"/>
      <c r="W237" s="88"/>
      <c r="X237" s="88"/>
      <c r="Y237" s="88"/>
      <c r="Z237" s="88">
        <f t="shared" si="51"/>
        <v>0</v>
      </c>
      <c r="AA237" s="88">
        <f>SUMIF('调整分录-本期'!$D:$D,$A237,'调整分录-本期'!F:F)</f>
        <v>0</v>
      </c>
      <c r="AB237" s="88">
        <f>SUMIF('调整分录-本期'!$D:$D,$A237,'调整分录-本期'!G:G)</f>
        <v>0</v>
      </c>
      <c r="AC237" s="88">
        <f t="shared" si="76"/>
        <v>0</v>
      </c>
    </row>
    <row r="238" spans="1:34">
      <c r="A238" s="124" t="s">
        <v>602</v>
      </c>
      <c r="B238" s="141" t="s">
        <v>549</v>
      </c>
      <c r="C238" s="141"/>
      <c r="D238" s="88">
        <f>现金流量表编制模板!F106</f>
        <v>0</v>
      </c>
      <c r="E238" s="88"/>
      <c r="F238" s="88"/>
      <c r="G238" s="88"/>
      <c r="H238" s="88"/>
      <c r="I238" s="88"/>
      <c r="J238" s="88"/>
      <c r="K238" s="88"/>
      <c r="L238" s="88"/>
      <c r="M238" s="88"/>
      <c r="N238" s="88"/>
      <c r="O238" s="88"/>
      <c r="P238" s="88"/>
      <c r="Q238" s="88"/>
      <c r="R238" s="88"/>
      <c r="S238" s="88"/>
      <c r="T238" s="88"/>
      <c r="U238" s="88"/>
      <c r="V238" s="88"/>
      <c r="W238" s="88"/>
      <c r="X238" s="88"/>
      <c r="Y238" s="88"/>
      <c r="Z238" s="88">
        <f t="shared" si="51"/>
        <v>0</v>
      </c>
      <c r="AA238" s="88">
        <f>SUMIF('调整分录-本期'!$D:$D,$A238,'调整分录-本期'!F:F)</f>
        <v>0</v>
      </c>
      <c r="AB238" s="88">
        <f>SUMIF('调整分录-本期'!$D:$D,$A238,'调整分录-本期'!G:G)</f>
        <v>0</v>
      </c>
      <c r="AC238" s="88">
        <f t="shared" si="76"/>
        <v>0</v>
      </c>
    </row>
    <row r="239" spans="1:34">
      <c r="A239" s="124" t="s">
        <v>603</v>
      </c>
      <c r="B239" s="141" t="s">
        <v>550</v>
      </c>
      <c r="C239" s="141"/>
      <c r="D239" s="88">
        <f>现金流量表编制模板!F114</f>
        <v>0</v>
      </c>
      <c r="E239" s="88"/>
      <c r="F239" s="88"/>
      <c r="G239" s="88"/>
      <c r="H239" s="88"/>
      <c r="I239" s="88"/>
      <c r="J239" s="88"/>
      <c r="K239" s="88"/>
      <c r="L239" s="88"/>
      <c r="M239" s="88"/>
      <c r="N239" s="88"/>
      <c r="O239" s="88"/>
      <c r="P239" s="88"/>
      <c r="Q239" s="88"/>
      <c r="R239" s="88"/>
      <c r="S239" s="88"/>
      <c r="T239" s="88"/>
      <c r="U239" s="88"/>
      <c r="V239" s="88"/>
      <c r="W239" s="88"/>
      <c r="X239" s="88"/>
      <c r="Y239" s="88"/>
      <c r="Z239" s="88">
        <f t="shared" si="51"/>
        <v>0</v>
      </c>
      <c r="AA239" s="88">
        <f>SUMIF('调整分录-本期'!$D:$D,$A239,'调整分录-本期'!F:F)</f>
        <v>0</v>
      </c>
      <c r="AB239" s="88">
        <f>SUMIF('调整分录-本期'!$D:$D,$A239,'调整分录-本期'!G:G)</f>
        <v>0</v>
      </c>
      <c r="AC239" s="88">
        <f t="shared" si="76"/>
        <v>0</v>
      </c>
    </row>
    <row r="240" spans="1:34">
      <c r="A240" s="124" t="s">
        <v>604</v>
      </c>
      <c r="B240" s="141" t="s">
        <v>551</v>
      </c>
      <c r="C240" s="141"/>
      <c r="D240" s="88">
        <f>现金流量表编制模板!F115</f>
        <v>0</v>
      </c>
      <c r="E240" s="88"/>
      <c r="F240" s="88"/>
      <c r="G240" s="88"/>
      <c r="H240" s="88"/>
      <c r="I240" s="88"/>
      <c r="J240" s="88"/>
      <c r="K240" s="88"/>
      <c r="L240" s="88"/>
      <c r="M240" s="88"/>
      <c r="N240" s="88"/>
      <c r="O240" s="88"/>
      <c r="P240" s="88"/>
      <c r="Q240" s="88"/>
      <c r="R240" s="88"/>
      <c r="S240" s="88"/>
      <c r="T240" s="88"/>
      <c r="U240" s="88"/>
      <c r="V240" s="88"/>
      <c r="W240" s="88"/>
      <c r="X240" s="88"/>
      <c r="Y240" s="88"/>
      <c r="Z240" s="88">
        <f t="shared" si="51"/>
        <v>0</v>
      </c>
      <c r="AA240" s="88">
        <f>SUMIF('调整分录-本期'!$D:$D,$A240,'调整分录-本期'!F:F)</f>
        <v>0</v>
      </c>
      <c r="AB240" s="88">
        <f>SUMIF('调整分录-本期'!$D:$D,$A240,'调整分录-本期'!G:G)</f>
        <v>0</v>
      </c>
      <c r="AC240" s="88">
        <f t="shared" si="76"/>
        <v>0</v>
      </c>
    </row>
    <row r="241" spans="1:34">
      <c r="A241" s="124" t="s">
        <v>190</v>
      </c>
      <c r="B241" s="141" t="s">
        <v>552</v>
      </c>
      <c r="C241" s="141"/>
      <c r="D241" s="88">
        <f>现金流量表编制模板!F112</f>
        <v>0</v>
      </c>
      <c r="E241" s="88"/>
      <c r="F241" s="88"/>
      <c r="G241" s="88"/>
      <c r="H241" s="88"/>
      <c r="I241" s="88"/>
      <c r="J241" s="88"/>
      <c r="K241" s="88"/>
      <c r="L241" s="88"/>
      <c r="M241" s="88"/>
      <c r="N241" s="88"/>
      <c r="O241" s="88"/>
      <c r="P241" s="88"/>
      <c r="Q241" s="88"/>
      <c r="R241" s="88"/>
      <c r="S241" s="88"/>
      <c r="T241" s="88"/>
      <c r="U241" s="88"/>
      <c r="V241" s="88"/>
      <c r="W241" s="88"/>
      <c r="X241" s="88"/>
      <c r="Y241" s="88"/>
      <c r="Z241" s="88">
        <f t="shared" si="51"/>
        <v>0</v>
      </c>
      <c r="AA241" s="88">
        <f>SUMIF('调整分录-本期'!$D:$D,$A241,'调整分录-本期'!F:F)</f>
        <v>0</v>
      </c>
      <c r="AB241" s="88">
        <f>SUMIF('调整分录-本期'!$D:$D,$A241,'调整分录-本期'!G:G)</f>
        <v>0</v>
      </c>
      <c r="AC241" s="88">
        <f t="shared" si="76"/>
        <v>0</v>
      </c>
    </row>
    <row r="242" spans="1:34">
      <c r="A242" s="124" t="s">
        <v>605</v>
      </c>
      <c r="B242" s="141" t="s">
        <v>553</v>
      </c>
      <c r="C242" s="141"/>
      <c r="D242" s="88">
        <f>现金流量表编制模板!F107</f>
        <v>0</v>
      </c>
      <c r="E242" s="88"/>
      <c r="F242" s="88"/>
      <c r="G242" s="88"/>
      <c r="H242" s="88"/>
      <c r="I242" s="88"/>
      <c r="J242" s="88"/>
      <c r="K242" s="88"/>
      <c r="L242" s="88"/>
      <c r="M242" s="88"/>
      <c r="N242" s="88"/>
      <c r="O242" s="88"/>
      <c r="P242" s="88"/>
      <c r="Q242" s="88"/>
      <c r="R242" s="88"/>
      <c r="S242" s="88"/>
      <c r="T242" s="88"/>
      <c r="U242" s="88"/>
      <c r="V242" s="88"/>
      <c r="W242" s="88"/>
      <c r="X242" s="88"/>
      <c r="Y242" s="88"/>
      <c r="Z242" s="88">
        <f t="shared" si="51"/>
        <v>0</v>
      </c>
      <c r="AA242" s="88">
        <f>SUMIF('调整分录-本期'!$D:$D,$A242,'调整分录-本期'!F:F)</f>
        <v>0</v>
      </c>
      <c r="AB242" s="88">
        <f>SUMIF('调整分录-本期'!$D:$D,$A242,'调整分录-本期'!G:G)</f>
        <v>0</v>
      </c>
      <c r="AC242" s="88">
        <f t="shared" si="76"/>
        <v>0</v>
      </c>
      <c r="AD242" s="124"/>
      <c r="AF242" s="124"/>
      <c r="AG242" s="124"/>
      <c r="AH242" s="124"/>
    </row>
    <row r="243" spans="1:34">
      <c r="A243" s="124" t="s">
        <v>606</v>
      </c>
      <c r="B243" s="141" t="s">
        <v>554</v>
      </c>
      <c r="C243" s="141"/>
      <c r="D243" s="88">
        <f>现金流量表编制模板!F113</f>
        <v>0</v>
      </c>
      <c r="E243" s="88"/>
      <c r="F243" s="88"/>
      <c r="G243" s="88"/>
      <c r="H243" s="88"/>
      <c r="I243" s="88"/>
      <c r="J243" s="88"/>
      <c r="K243" s="88"/>
      <c r="L243" s="88"/>
      <c r="M243" s="88"/>
      <c r="N243" s="88"/>
      <c r="O243" s="88"/>
      <c r="P243" s="88"/>
      <c r="Q243" s="88"/>
      <c r="R243" s="88"/>
      <c r="S243" s="88"/>
      <c r="T243" s="88"/>
      <c r="U243" s="88"/>
      <c r="V243" s="88"/>
      <c r="W243" s="88"/>
      <c r="X243" s="88"/>
      <c r="Y243" s="88"/>
      <c r="Z243" s="88">
        <f t="shared" si="51"/>
        <v>0</v>
      </c>
      <c r="AA243" s="88">
        <f>SUMIF('调整分录-本期'!$D:$D,$A243,'调整分录-本期'!F:F)</f>
        <v>0</v>
      </c>
      <c r="AB243" s="88">
        <f>SUMIF('调整分录-本期'!$D:$D,$A243,'调整分录-本期'!G:G)</f>
        <v>0</v>
      </c>
      <c r="AC243" s="88">
        <f t="shared" si="76"/>
        <v>0</v>
      </c>
      <c r="AD243" s="124"/>
      <c r="AF243" s="124"/>
      <c r="AG243" s="124"/>
      <c r="AH243" s="124"/>
    </row>
    <row r="244" spans="1:34">
      <c r="A244" s="124" t="s">
        <v>607</v>
      </c>
      <c r="B244" s="141" t="s">
        <v>555</v>
      </c>
      <c r="C244" s="141"/>
      <c r="D244" s="88">
        <f>现金流量表编制模板!F108</f>
        <v>0</v>
      </c>
      <c r="E244" s="88"/>
      <c r="F244" s="88"/>
      <c r="G244" s="88"/>
      <c r="H244" s="88"/>
      <c r="I244" s="88"/>
      <c r="J244" s="88"/>
      <c r="K244" s="88"/>
      <c r="L244" s="88"/>
      <c r="M244" s="88"/>
      <c r="N244" s="88"/>
      <c r="O244" s="88"/>
      <c r="P244" s="88"/>
      <c r="Q244" s="88"/>
      <c r="R244" s="88"/>
      <c r="S244" s="88"/>
      <c r="T244" s="88"/>
      <c r="U244" s="88"/>
      <c r="V244" s="88"/>
      <c r="W244" s="88"/>
      <c r="X244" s="88"/>
      <c r="Y244" s="88"/>
      <c r="Z244" s="88">
        <f t="shared" si="51"/>
        <v>0</v>
      </c>
      <c r="AA244" s="88">
        <f>SUMIF('调整分录-本期'!$D:$D,$A244,'调整分录-本期'!F:F)</f>
        <v>0</v>
      </c>
      <c r="AB244" s="88">
        <f>SUMIF('调整分录-本期'!$D:$D,$A244,'调整分录-本期'!G:G)</f>
        <v>0</v>
      </c>
      <c r="AC244" s="88">
        <f t="shared" si="76"/>
        <v>0</v>
      </c>
      <c r="AD244" s="124"/>
      <c r="AF244" s="124"/>
      <c r="AG244" s="124"/>
      <c r="AH244" s="124"/>
    </row>
    <row r="245" spans="1:34">
      <c r="A245" s="124" t="s">
        <v>608</v>
      </c>
      <c r="B245" s="141" t="s">
        <v>556</v>
      </c>
      <c r="C245" s="141"/>
      <c r="D245" s="88">
        <f>现金流量表编制模板!F109</f>
        <v>0</v>
      </c>
      <c r="E245" s="88"/>
      <c r="F245" s="88"/>
      <c r="G245" s="88"/>
      <c r="H245" s="88"/>
      <c r="I245" s="88"/>
      <c r="J245" s="88"/>
      <c r="K245" s="88"/>
      <c r="L245" s="88"/>
      <c r="M245" s="88"/>
      <c r="N245" s="88"/>
      <c r="O245" s="88"/>
      <c r="P245" s="88"/>
      <c r="Q245" s="88"/>
      <c r="R245" s="88"/>
      <c r="S245" s="88"/>
      <c r="T245" s="88"/>
      <c r="U245" s="88"/>
      <c r="V245" s="88"/>
      <c r="W245" s="88"/>
      <c r="X245" s="88"/>
      <c r="Y245" s="88"/>
      <c r="Z245" s="88">
        <f t="shared" si="51"/>
        <v>0</v>
      </c>
      <c r="AA245" s="88">
        <f>SUMIF('调整分录-本期'!$D:$D,$A245,'调整分录-本期'!F:F)</f>
        <v>0</v>
      </c>
      <c r="AB245" s="88">
        <f>SUMIF('调整分录-本期'!$D:$D,$A245,'调整分录-本期'!G:G)</f>
        <v>0</v>
      </c>
      <c r="AC245" s="88">
        <f t="shared" si="76"/>
        <v>0</v>
      </c>
      <c r="AD245" s="124"/>
      <c r="AF245" s="124"/>
      <c r="AG245" s="124"/>
      <c r="AH245" s="124"/>
    </row>
    <row r="246" spans="1:34">
      <c r="A246" s="124" t="s">
        <v>609</v>
      </c>
      <c r="B246" s="141" t="s">
        <v>557</v>
      </c>
      <c r="C246" s="141"/>
      <c r="D246" s="88">
        <f>现金流量表编制模板!F118</f>
        <v>0</v>
      </c>
      <c r="E246" s="88"/>
      <c r="F246" s="88"/>
      <c r="G246" s="88"/>
      <c r="H246" s="88"/>
      <c r="I246" s="88"/>
      <c r="J246" s="88"/>
      <c r="K246" s="88"/>
      <c r="L246" s="88"/>
      <c r="M246" s="88"/>
      <c r="N246" s="88"/>
      <c r="O246" s="88"/>
      <c r="P246" s="88"/>
      <c r="Q246" s="88"/>
      <c r="R246" s="88"/>
      <c r="S246" s="88"/>
      <c r="T246" s="88"/>
      <c r="U246" s="88"/>
      <c r="V246" s="88"/>
      <c r="W246" s="88"/>
      <c r="X246" s="88"/>
      <c r="Y246" s="88"/>
      <c r="Z246" s="88">
        <f t="shared" si="51"/>
        <v>0</v>
      </c>
      <c r="AA246" s="88">
        <f>SUMIF('调整分录-本期'!$D:$D,$A246,'调整分录-本期'!F:F)</f>
        <v>0</v>
      </c>
      <c r="AB246" s="88">
        <f>SUMIF('调整分录-本期'!$D:$D,$A246,'调整分录-本期'!G:G)</f>
        <v>0</v>
      </c>
      <c r="AC246" s="88">
        <f t="shared" si="76"/>
        <v>0</v>
      </c>
      <c r="AD246" s="124"/>
      <c r="AF246" s="124"/>
      <c r="AG246" s="124"/>
      <c r="AH246" s="124"/>
    </row>
    <row r="247" spans="1:34">
      <c r="A247" s="124" t="s">
        <v>610</v>
      </c>
      <c r="B247" s="141" t="s">
        <v>558</v>
      </c>
      <c r="C247" s="141"/>
      <c r="D247" s="88">
        <f>现金流量表编制模板!F119</f>
        <v>0</v>
      </c>
      <c r="E247" s="88"/>
      <c r="F247" s="88"/>
      <c r="G247" s="88"/>
      <c r="H247" s="88"/>
      <c r="I247" s="88"/>
      <c r="J247" s="88"/>
      <c r="K247" s="88"/>
      <c r="L247" s="88"/>
      <c r="M247" s="88"/>
      <c r="N247" s="88"/>
      <c r="O247" s="88"/>
      <c r="P247" s="88"/>
      <c r="Q247" s="88"/>
      <c r="R247" s="88"/>
      <c r="S247" s="88"/>
      <c r="T247" s="88"/>
      <c r="U247" s="88"/>
      <c r="V247" s="88"/>
      <c r="W247" s="88"/>
      <c r="X247" s="88"/>
      <c r="Y247" s="88"/>
      <c r="Z247" s="88">
        <f t="shared" si="51"/>
        <v>0</v>
      </c>
      <c r="AA247" s="88">
        <f>SUMIF('调整分录-本期'!$D:$D,$A247,'调整分录-本期'!F:F)</f>
        <v>0</v>
      </c>
      <c r="AB247" s="88">
        <f>SUMIF('调整分录-本期'!$D:$D,$A247,'调整分录-本期'!G:G)</f>
        <v>0</v>
      </c>
      <c r="AC247" s="88">
        <f t="shared" si="76"/>
        <v>0</v>
      </c>
      <c r="AD247" s="124"/>
      <c r="AF247" s="124"/>
      <c r="AG247" s="124"/>
      <c r="AH247" s="124"/>
    </row>
    <row r="248" spans="1:34">
      <c r="A248" s="124" t="s">
        <v>611</v>
      </c>
      <c r="B248" s="141" t="s">
        <v>559</v>
      </c>
      <c r="C248" s="141"/>
      <c r="D248" s="88">
        <f>现金流量表编制模板!F120</f>
        <v>0</v>
      </c>
      <c r="E248" s="88"/>
      <c r="F248" s="88"/>
      <c r="G248" s="88"/>
      <c r="H248" s="88"/>
      <c r="I248" s="88"/>
      <c r="J248" s="88"/>
      <c r="K248" s="88"/>
      <c r="L248" s="88"/>
      <c r="M248" s="88"/>
      <c r="N248" s="88"/>
      <c r="O248" s="88"/>
      <c r="P248" s="88"/>
      <c r="Q248" s="88"/>
      <c r="R248" s="88"/>
      <c r="S248" s="88"/>
      <c r="T248" s="88"/>
      <c r="U248" s="88"/>
      <c r="V248" s="88"/>
      <c r="W248" s="88"/>
      <c r="X248" s="88"/>
      <c r="Y248" s="88"/>
      <c r="Z248" s="88">
        <f t="shared" si="51"/>
        <v>0</v>
      </c>
      <c r="AA248" s="88">
        <f>SUMIF('调整分录-本期'!$D:$D,$A248,'调整分录-本期'!F:F)</f>
        <v>0</v>
      </c>
      <c r="AB248" s="88">
        <f>SUMIF('调整分录-本期'!$D:$D,$A248,'调整分录-本期'!G:G)</f>
        <v>0</v>
      </c>
      <c r="AC248" s="88">
        <f t="shared" si="76"/>
        <v>0</v>
      </c>
      <c r="AD248" s="124"/>
      <c r="AF248" s="124"/>
      <c r="AG248" s="124"/>
      <c r="AH248" s="124"/>
    </row>
    <row r="249" spans="1:34">
      <c r="A249" s="124" t="s">
        <v>612</v>
      </c>
      <c r="B249" s="141" t="s">
        <v>560</v>
      </c>
      <c r="C249" s="141"/>
      <c r="D249" s="88">
        <f>现金流量表编制模板!F123</f>
        <v>0</v>
      </c>
      <c r="E249" s="88"/>
      <c r="F249" s="88"/>
      <c r="G249" s="88"/>
      <c r="H249" s="88"/>
      <c r="I249" s="88"/>
      <c r="J249" s="88"/>
      <c r="K249" s="88"/>
      <c r="L249" s="88"/>
      <c r="M249" s="88"/>
      <c r="N249" s="88"/>
      <c r="O249" s="88"/>
      <c r="P249" s="88"/>
      <c r="Q249" s="88"/>
      <c r="R249" s="88"/>
      <c r="S249" s="88"/>
      <c r="T249" s="88"/>
      <c r="U249" s="88"/>
      <c r="V249" s="88"/>
      <c r="W249" s="88"/>
      <c r="X249" s="88"/>
      <c r="Y249" s="88"/>
      <c r="Z249" s="88">
        <f t="shared" si="51"/>
        <v>0</v>
      </c>
      <c r="AA249" s="88">
        <f>SUMIF('调整分录-本期'!$D:$D,$A249,'调整分录-本期'!F:F)</f>
        <v>0</v>
      </c>
      <c r="AB249" s="88">
        <f>SUMIF('调整分录-本期'!$D:$D,$A249,'调整分录-本期'!G:G)</f>
        <v>0</v>
      </c>
      <c r="AC249" s="88">
        <f t="shared" si="76"/>
        <v>0</v>
      </c>
      <c r="AD249" s="124"/>
      <c r="AF249" s="124"/>
      <c r="AG249" s="124"/>
      <c r="AH249" s="124"/>
    </row>
    <row r="250" spans="1:34">
      <c r="B250" s="142" t="s">
        <v>561</v>
      </c>
      <c r="C250" s="142"/>
      <c r="D250" s="146">
        <f>SUM(D233:D249)</f>
        <v>0</v>
      </c>
      <c r="E250" s="146">
        <f>SUM(E233:E249)</f>
        <v>0</v>
      </c>
      <c r="F250" s="146">
        <f>SUM(F233:F249)</f>
        <v>0</v>
      </c>
      <c r="G250" s="146"/>
      <c r="H250" s="146"/>
      <c r="I250" s="146"/>
      <c r="J250" s="146"/>
      <c r="K250" s="146"/>
      <c r="L250" s="146"/>
      <c r="M250" s="146"/>
      <c r="N250" s="146"/>
      <c r="O250" s="146"/>
      <c r="P250" s="146"/>
      <c r="Q250" s="146"/>
      <c r="R250" s="146"/>
      <c r="S250" s="146"/>
      <c r="T250" s="146"/>
      <c r="U250" s="146"/>
      <c r="V250" s="146"/>
      <c r="W250" s="146"/>
      <c r="X250" s="146"/>
      <c r="Y250" s="146"/>
      <c r="Z250" s="146">
        <f t="shared" si="51"/>
        <v>0</v>
      </c>
      <c r="AA250" s="146">
        <f>SUM(AA233:AA249)</f>
        <v>0</v>
      </c>
      <c r="AB250" s="146">
        <f>SUM(AB233:AB249)</f>
        <v>0</v>
      </c>
      <c r="AC250" s="146">
        <f>SUM(AC233:AC249)</f>
        <v>0</v>
      </c>
      <c r="AD250" s="124"/>
      <c r="AF250" s="124"/>
      <c r="AG250" s="124"/>
      <c r="AH250" s="124"/>
    </row>
    <row r="251" spans="1:34">
      <c r="B251" s="145" t="s">
        <v>562</v>
      </c>
      <c r="C251" s="144"/>
      <c r="D251" s="115">
        <f>D250-D203</f>
        <v>0</v>
      </c>
      <c r="E251" s="115">
        <f>E250-E203</f>
        <v>0</v>
      </c>
      <c r="F251" s="115">
        <f>F250-F203</f>
        <v>0</v>
      </c>
      <c r="G251" s="115"/>
      <c r="H251" s="115"/>
      <c r="I251" s="115"/>
      <c r="J251" s="115"/>
      <c r="K251" s="115"/>
      <c r="L251" s="115"/>
      <c r="M251" s="115"/>
      <c r="N251" s="115"/>
      <c r="O251" s="115"/>
      <c r="P251" s="115"/>
      <c r="Q251" s="115"/>
      <c r="R251" s="115"/>
      <c r="S251" s="115"/>
      <c r="T251" s="115"/>
      <c r="U251" s="115"/>
      <c r="V251" s="115"/>
      <c r="W251" s="115"/>
      <c r="X251" s="115"/>
      <c r="Y251" s="115"/>
      <c r="Z251" s="115">
        <f t="shared" si="51"/>
        <v>0</v>
      </c>
      <c r="AA251" s="115">
        <f>AA250-AA203</f>
        <v>0</v>
      </c>
      <c r="AB251" s="115">
        <f>AB250-AB203</f>
        <v>0</v>
      </c>
      <c r="AC251" s="115">
        <f>AC250-AC203</f>
        <v>0</v>
      </c>
      <c r="AD251" s="124"/>
      <c r="AF251" s="124"/>
      <c r="AG251" s="124"/>
      <c r="AH251" s="124"/>
    </row>
    <row r="252" spans="1:34">
      <c r="B252" s="141" t="s">
        <v>563</v>
      </c>
      <c r="C252" s="141"/>
      <c r="D252" s="88"/>
      <c r="E252" s="88"/>
      <c r="F252" s="88"/>
      <c r="G252" s="88"/>
      <c r="H252" s="88"/>
      <c r="I252" s="88"/>
      <c r="J252" s="88"/>
      <c r="K252" s="88"/>
      <c r="L252" s="88"/>
      <c r="M252" s="88"/>
      <c r="N252" s="88"/>
      <c r="O252" s="88"/>
      <c r="P252" s="88"/>
      <c r="Q252" s="88"/>
      <c r="R252" s="88"/>
      <c r="S252" s="88"/>
      <c r="T252" s="88"/>
      <c r="U252" s="88"/>
      <c r="V252" s="88"/>
      <c r="W252" s="88"/>
      <c r="X252" s="88"/>
      <c r="Y252" s="88"/>
      <c r="Z252" s="88">
        <f t="shared" si="51"/>
        <v>0</v>
      </c>
      <c r="AA252" s="88">
        <f>SUMIF('调整分录-本期'!$D:$D,$A252,'调整分录-本期'!F:F)</f>
        <v>0</v>
      </c>
      <c r="AB252" s="88">
        <f>SUMIF('调整分录-本期'!$D:$D,$A252,'调整分录-本期'!G:G)</f>
        <v>0</v>
      </c>
      <c r="AC252" s="88">
        <f t="shared" ref="AC252:AC262" si="78">Z252+AA252-AB252</f>
        <v>0</v>
      </c>
      <c r="AD252" s="124"/>
      <c r="AF252" s="124"/>
      <c r="AG252" s="124"/>
      <c r="AH252" s="124"/>
    </row>
    <row r="253" spans="1:34">
      <c r="B253" s="141" t="s">
        <v>564</v>
      </c>
      <c r="C253" s="141"/>
      <c r="D253" s="88"/>
      <c r="E253" s="88"/>
      <c r="F253" s="88"/>
      <c r="G253" s="88"/>
      <c r="H253" s="88"/>
      <c r="I253" s="88"/>
      <c r="J253" s="88"/>
      <c r="K253" s="88"/>
      <c r="L253" s="88"/>
      <c r="M253" s="88"/>
      <c r="N253" s="88"/>
      <c r="O253" s="88"/>
      <c r="P253" s="88"/>
      <c r="Q253" s="88"/>
      <c r="R253" s="88"/>
      <c r="S253" s="88"/>
      <c r="T253" s="88"/>
      <c r="U253" s="88"/>
      <c r="V253" s="88"/>
      <c r="W253" s="88"/>
      <c r="X253" s="88"/>
      <c r="Y253" s="88"/>
      <c r="Z253" s="88">
        <f t="shared" si="51"/>
        <v>0</v>
      </c>
      <c r="AA253" s="88">
        <f>SUMIF('调整分录-本期'!$D:$D,$A253,'调整分录-本期'!F:F)</f>
        <v>0</v>
      </c>
      <c r="AB253" s="88">
        <f>SUMIF('调整分录-本期'!$D:$D,$A253,'调整分录-本期'!G:G)</f>
        <v>0</v>
      </c>
      <c r="AC253" s="88">
        <f t="shared" si="78"/>
        <v>0</v>
      </c>
      <c r="AD253" s="124"/>
      <c r="AF253" s="124"/>
      <c r="AG253" s="124"/>
      <c r="AH253" s="124"/>
    </row>
    <row r="254" spans="1:34">
      <c r="B254" s="141" t="s">
        <v>565</v>
      </c>
      <c r="C254" s="141"/>
      <c r="D254" s="88"/>
      <c r="E254" s="88"/>
      <c r="F254" s="88"/>
      <c r="G254" s="88"/>
      <c r="H254" s="88"/>
      <c r="I254" s="88"/>
      <c r="J254" s="88"/>
      <c r="K254" s="88"/>
      <c r="L254" s="88"/>
      <c r="M254" s="88"/>
      <c r="N254" s="88"/>
      <c r="O254" s="88"/>
      <c r="P254" s="88"/>
      <c r="Q254" s="88"/>
      <c r="R254" s="88"/>
      <c r="S254" s="88"/>
      <c r="T254" s="88"/>
      <c r="U254" s="88"/>
      <c r="V254" s="88"/>
      <c r="W254" s="88"/>
      <c r="X254" s="88"/>
      <c r="Y254" s="88"/>
      <c r="Z254" s="88">
        <f t="shared" si="51"/>
        <v>0</v>
      </c>
      <c r="AA254" s="88">
        <f>SUMIF('调整分录-本期'!$D:$D,$A254,'调整分录-本期'!F:F)</f>
        <v>0</v>
      </c>
      <c r="AB254" s="88">
        <f>SUMIF('调整分录-本期'!$D:$D,$A254,'调整分录-本期'!G:G)</f>
        <v>0</v>
      </c>
      <c r="AC254" s="88">
        <f t="shared" si="78"/>
        <v>0</v>
      </c>
      <c r="AD254" s="124"/>
      <c r="AF254" s="124"/>
      <c r="AG254" s="124"/>
      <c r="AH254" s="124"/>
    </row>
    <row r="255" spans="1:34">
      <c r="B255" s="141" t="s">
        <v>566</v>
      </c>
      <c r="C255" s="141"/>
      <c r="D255" s="88"/>
      <c r="E255" s="88"/>
      <c r="F255" s="88"/>
      <c r="G255" s="88"/>
      <c r="H255" s="88"/>
      <c r="I255" s="88"/>
      <c r="J255" s="88"/>
      <c r="K255" s="88"/>
      <c r="L255" s="88"/>
      <c r="M255" s="88"/>
      <c r="N255" s="88"/>
      <c r="O255" s="88"/>
      <c r="P255" s="88"/>
      <c r="Q255" s="88"/>
      <c r="R255" s="88"/>
      <c r="S255" s="88"/>
      <c r="T255" s="88"/>
      <c r="U255" s="88"/>
      <c r="V255" s="88"/>
      <c r="W255" s="88"/>
      <c r="X255" s="88"/>
      <c r="Y255" s="88"/>
      <c r="Z255" s="88">
        <f t="shared" si="51"/>
        <v>0</v>
      </c>
      <c r="AA255" s="88">
        <f>SUMIF('调整分录-本期'!$D:$D,$A255,'调整分录-本期'!F:F)</f>
        <v>0</v>
      </c>
      <c r="AB255" s="88">
        <f>SUMIF('调整分录-本期'!$D:$D,$A255,'调整分录-本期'!G:G)</f>
        <v>0</v>
      </c>
      <c r="AC255" s="88">
        <f t="shared" si="78"/>
        <v>0</v>
      </c>
      <c r="AD255" s="124"/>
      <c r="AF255" s="124"/>
      <c r="AG255" s="124"/>
      <c r="AH255" s="124"/>
    </row>
    <row r="256" spans="1:34">
      <c r="B256" s="141" t="s">
        <v>567</v>
      </c>
      <c r="C256" s="141"/>
      <c r="D256" s="88"/>
      <c r="E256" s="88"/>
      <c r="F256" s="88"/>
      <c r="G256" s="88"/>
      <c r="H256" s="88"/>
      <c r="I256" s="88"/>
      <c r="J256" s="88"/>
      <c r="K256" s="88"/>
      <c r="L256" s="88"/>
      <c r="M256" s="88"/>
      <c r="N256" s="88"/>
      <c r="O256" s="88"/>
      <c r="P256" s="88"/>
      <c r="Q256" s="88"/>
      <c r="R256" s="88"/>
      <c r="S256" s="88"/>
      <c r="T256" s="88"/>
      <c r="U256" s="88"/>
      <c r="V256" s="88"/>
      <c r="W256" s="88"/>
      <c r="X256" s="88"/>
      <c r="Y256" s="88"/>
      <c r="Z256" s="88">
        <f t="shared" si="51"/>
        <v>0</v>
      </c>
      <c r="AA256" s="88">
        <f>SUMIF('调整分录-本期'!$D:$D,$A256,'调整分录-本期'!F:F)</f>
        <v>0</v>
      </c>
      <c r="AB256" s="88">
        <f>SUMIF('调整分录-本期'!$D:$D,$A256,'调整分录-本期'!G:G)</f>
        <v>0</v>
      </c>
      <c r="AC256" s="88">
        <f t="shared" si="78"/>
        <v>0</v>
      </c>
      <c r="AD256" s="124"/>
      <c r="AF256" s="124"/>
      <c r="AG256" s="124"/>
      <c r="AH256" s="124"/>
    </row>
    <row r="257" spans="2:34">
      <c r="B257" s="141" t="s">
        <v>568</v>
      </c>
      <c r="C257" s="141"/>
      <c r="D257" s="88"/>
      <c r="E257" s="88"/>
      <c r="F257" s="88"/>
      <c r="G257" s="88"/>
      <c r="H257" s="88"/>
      <c r="I257" s="88"/>
      <c r="J257" s="88"/>
      <c r="K257" s="88"/>
      <c r="L257" s="88"/>
      <c r="M257" s="88"/>
      <c r="N257" s="88"/>
      <c r="O257" s="88"/>
      <c r="P257" s="88"/>
      <c r="Q257" s="88"/>
      <c r="R257" s="88"/>
      <c r="S257" s="88"/>
      <c r="T257" s="88"/>
      <c r="U257" s="88"/>
      <c r="V257" s="88"/>
      <c r="W257" s="88"/>
      <c r="X257" s="88"/>
      <c r="Y257" s="88"/>
      <c r="Z257" s="88">
        <f t="shared" ref="Z257:Z264" si="79">SUM(D257:Y257)</f>
        <v>0</v>
      </c>
      <c r="AA257" s="88">
        <f>SUMIF('调整分录-本期'!$D:$D,$A257,'调整分录-本期'!F:F)</f>
        <v>0</v>
      </c>
      <c r="AB257" s="88">
        <f>SUMIF('调整分录-本期'!$D:$D,$A257,'调整分录-本期'!G:G)</f>
        <v>0</v>
      </c>
      <c r="AC257" s="88">
        <f t="shared" si="78"/>
        <v>0</v>
      </c>
      <c r="AD257" s="124"/>
      <c r="AF257" s="124"/>
      <c r="AG257" s="124"/>
      <c r="AH257" s="124"/>
    </row>
    <row r="258" spans="2:34">
      <c r="B258" s="141" t="s">
        <v>569</v>
      </c>
      <c r="C258" s="141"/>
      <c r="D258" s="88"/>
      <c r="E258" s="88"/>
      <c r="F258" s="88"/>
      <c r="G258" s="88"/>
      <c r="H258" s="88"/>
      <c r="I258" s="88"/>
      <c r="J258" s="88"/>
      <c r="K258" s="88"/>
      <c r="L258" s="88"/>
      <c r="M258" s="88"/>
      <c r="N258" s="88"/>
      <c r="O258" s="88"/>
      <c r="P258" s="88"/>
      <c r="Q258" s="88"/>
      <c r="R258" s="88"/>
      <c r="S258" s="88"/>
      <c r="T258" s="88"/>
      <c r="U258" s="88"/>
      <c r="V258" s="88"/>
      <c r="W258" s="88"/>
      <c r="X258" s="88"/>
      <c r="Y258" s="88"/>
      <c r="Z258" s="88">
        <f t="shared" si="79"/>
        <v>0</v>
      </c>
      <c r="AA258" s="88">
        <f>SUMIF('调整分录-本期'!$D:$D,$A258,'调整分录-本期'!F:F)</f>
        <v>0</v>
      </c>
      <c r="AB258" s="88">
        <f>SUMIF('调整分录-本期'!$D:$D,$A258,'调整分录-本期'!G:G)</f>
        <v>0</v>
      </c>
      <c r="AC258" s="88">
        <f t="shared" si="78"/>
        <v>0</v>
      </c>
      <c r="AD258" s="124"/>
      <c r="AF258" s="124"/>
      <c r="AG258" s="124"/>
      <c r="AH258" s="124"/>
    </row>
    <row r="259" spans="2:34">
      <c r="B259" s="141" t="s">
        <v>570</v>
      </c>
      <c r="C259" s="141"/>
      <c r="D259" s="88">
        <f>现金流量表编制模板!D8</f>
        <v>0</v>
      </c>
      <c r="E259" s="88"/>
      <c r="F259" s="88"/>
      <c r="G259" s="88"/>
      <c r="H259" s="88"/>
      <c r="I259" s="88"/>
      <c r="J259" s="88"/>
      <c r="K259" s="88"/>
      <c r="L259" s="88"/>
      <c r="M259" s="88"/>
      <c r="N259" s="88"/>
      <c r="O259" s="88"/>
      <c r="P259" s="88"/>
      <c r="Q259" s="88"/>
      <c r="R259" s="88"/>
      <c r="S259" s="88"/>
      <c r="T259" s="88"/>
      <c r="U259" s="88"/>
      <c r="V259" s="88"/>
      <c r="W259" s="88"/>
      <c r="X259" s="88"/>
      <c r="Y259" s="88"/>
      <c r="Z259" s="88">
        <f t="shared" si="79"/>
        <v>0</v>
      </c>
      <c r="AA259" s="88">
        <f>SUMIF('调整分录-本期'!$D:$D,$A259,'调整分录-本期'!F:F)</f>
        <v>0</v>
      </c>
      <c r="AB259" s="88">
        <f>SUMIF('调整分录-本期'!$D:$D,$A259,'调整分录-本期'!G:G)</f>
        <v>0</v>
      </c>
      <c r="AC259" s="88">
        <f t="shared" si="78"/>
        <v>0</v>
      </c>
      <c r="AD259" s="124"/>
      <c r="AF259" s="124"/>
      <c r="AG259" s="124"/>
      <c r="AH259" s="124"/>
    </row>
    <row r="260" spans="2:34">
      <c r="B260" s="141" t="s">
        <v>571</v>
      </c>
      <c r="C260" s="141"/>
      <c r="D260" s="88">
        <f>现金流量表编制模板!C8</f>
        <v>0</v>
      </c>
      <c r="E260" s="88"/>
      <c r="F260" s="88"/>
      <c r="G260" s="88"/>
      <c r="H260" s="88"/>
      <c r="I260" s="88"/>
      <c r="J260" s="88"/>
      <c r="K260" s="88"/>
      <c r="L260" s="88"/>
      <c r="M260" s="88"/>
      <c r="N260" s="88"/>
      <c r="O260" s="88"/>
      <c r="P260" s="88"/>
      <c r="Q260" s="88"/>
      <c r="R260" s="88"/>
      <c r="S260" s="88"/>
      <c r="T260" s="88"/>
      <c r="U260" s="88"/>
      <c r="V260" s="88"/>
      <c r="W260" s="88"/>
      <c r="X260" s="88"/>
      <c r="Y260" s="88"/>
      <c r="Z260" s="88">
        <f t="shared" si="79"/>
        <v>0</v>
      </c>
      <c r="AA260" s="88">
        <f>SUMIF('调整分录-本期'!$D:$D,$A260,'调整分录-本期'!F:F)</f>
        <v>0</v>
      </c>
      <c r="AB260" s="88">
        <f>SUMIF('调整分录-本期'!$D:$D,$A260,'调整分录-本期'!G:G)</f>
        <v>0</v>
      </c>
      <c r="AC260" s="88">
        <f t="shared" si="78"/>
        <v>0</v>
      </c>
      <c r="AD260" s="124"/>
      <c r="AF260" s="124"/>
      <c r="AG260" s="124"/>
      <c r="AH260" s="124"/>
    </row>
    <row r="261" spans="2:34">
      <c r="B261" s="141" t="s">
        <v>572</v>
      </c>
      <c r="C261" s="141"/>
      <c r="D261" s="88"/>
      <c r="E261" s="88"/>
      <c r="F261" s="88"/>
      <c r="G261" s="88"/>
      <c r="H261" s="88"/>
      <c r="I261" s="88"/>
      <c r="J261" s="88"/>
      <c r="K261" s="88"/>
      <c r="L261" s="88"/>
      <c r="M261" s="88"/>
      <c r="N261" s="88"/>
      <c r="O261" s="88"/>
      <c r="P261" s="88"/>
      <c r="Q261" s="88"/>
      <c r="R261" s="88"/>
      <c r="S261" s="88"/>
      <c r="T261" s="88"/>
      <c r="U261" s="88"/>
      <c r="V261" s="88"/>
      <c r="W261" s="88"/>
      <c r="X261" s="88"/>
      <c r="Y261" s="88"/>
      <c r="Z261" s="88">
        <f t="shared" si="79"/>
        <v>0</v>
      </c>
      <c r="AA261" s="88">
        <f>SUMIF('调整分录-本期'!$D:$D,$A261,'调整分录-本期'!F:F)</f>
        <v>0</v>
      </c>
      <c r="AB261" s="88">
        <f>SUMIF('调整分录-本期'!$D:$D,$A261,'调整分录-本期'!G:G)</f>
        <v>0</v>
      </c>
      <c r="AC261" s="88">
        <f t="shared" si="78"/>
        <v>0</v>
      </c>
      <c r="AD261" s="124"/>
      <c r="AF261" s="124"/>
      <c r="AG261" s="124"/>
      <c r="AH261" s="124"/>
    </row>
    <row r="262" spans="2:34">
      <c r="B262" s="141" t="s">
        <v>573</v>
      </c>
      <c r="C262" s="141"/>
      <c r="D262" s="88"/>
      <c r="E262" s="88"/>
      <c r="F262" s="88"/>
      <c r="G262" s="88"/>
      <c r="H262" s="88"/>
      <c r="I262" s="88"/>
      <c r="J262" s="88"/>
      <c r="K262" s="88"/>
      <c r="L262" s="88"/>
      <c r="M262" s="88"/>
      <c r="N262" s="88"/>
      <c r="O262" s="88"/>
      <c r="P262" s="88"/>
      <c r="Q262" s="88"/>
      <c r="R262" s="88"/>
      <c r="S262" s="88"/>
      <c r="T262" s="88"/>
      <c r="U262" s="88"/>
      <c r="V262" s="88"/>
      <c r="W262" s="88"/>
      <c r="X262" s="88"/>
      <c r="Y262" s="88"/>
      <c r="Z262" s="88">
        <f t="shared" si="79"/>
        <v>0</v>
      </c>
      <c r="AA262" s="88">
        <f>SUMIF('调整分录-本期'!$D:$D,$A262,'调整分录-本期'!F:F)</f>
        <v>0</v>
      </c>
      <c r="AB262" s="88">
        <f>SUMIF('调整分录-本期'!$D:$D,$A262,'调整分录-本期'!G:G)</f>
        <v>0</v>
      </c>
      <c r="AC262" s="88">
        <f t="shared" si="78"/>
        <v>0</v>
      </c>
      <c r="AD262" s="124"/>
      <c r="AF262" s="124"/>
      <c r="AG262" s="124"/>
      <c r="AH262" s="124"/>
    </row>
    <row r="263" spans="2:34">
      <c r="B263" s="142" t="s">
        <v>574</v>
      </c>
      <c r="C263" s="142"/>
      <c r="D263" s="146">
        <f>D259-D260+D261-D262</f>
        <v>0</v>
      </c>
      <c r="E263" s="146">
        <f t="shared" ref="E263:F263" si="80">E259-E260+E261-E262</f>
        <v>0</v>
      </c>
      <c r="F263" s="146">
        <f t="shared" si="80"/>
        <v>0</v>
      </c>
      <c r="G263" s="146"/>
      <c r="H263" s="146"/>
      <c r="I263" s="146"/>
      <c r="J263" s="146"/>
      <c r="K263" s="146"/>
      <c r="L263" s="146"/>
      <c r="M263" s="146"/>
      <c r="N263" s="146"/>
      <c r="O263" s="146"/>
      <c r="P263" s="146"/>
      <c r="Q263" s="146"/>
      <c r="R263" s="146"/>
      <c r="S263" s="146"/>
      <c r="T263" s="146"/>
      <c r="U263" s="146"/>
      <c r="V263" s="146"/>
      <c r="W263" s="146"/>
      <c r="X263" s="146"/>
      <c r="Y263" s="146"/>
      <c r="Z263" s="146">
        <f t="shared" si="79"/>
        <v>0</v>
      </c>
      <c r="AA263" s="146">
        <f t="shared" ref="AA263" si="81">AA259-AA260+AA261-AA262</f>
        <v>0</v>
      </c>
      <c r="AB263" s="146">
        <f t="shared" ref="AB263" si="82">AB259-AB260+AB261-AB262</f>
        <v>0</v>
      </c>
      <c r="AC263" s="146">
        <f t="shared" ref="AC263" si="83">AC259-AC260+AC261-AC262</f>
        <v>0</v>
      </c>
      <c r="AD263" s="124"/>
      <c r="AF263" s="124"/>
      <c r="AG263" s="124"/>
      <c r="AH263" s="124"/>
    </row>
    <row r="264" spans="2:34">
      <c r="B264" s="145" t="s">
        <v>562</v>
      </c>
      <c r="C264" s="144"/>
      <c r="D264" s="115">
        <f>D263-D228</f>
        <v>0</v>
      </c>
      <c r="E264" s="115">
        <f>E263-E228</f>
        <v>0</v>
      </c>
      <c r="F264" s="115">
        <f>F263-F228</f>
        <v>0</v>
      </c>
      <c r="G264" s="115"/>
      <c r="H264" s="115"/>
      <c r="I264" s="115"/>
      <c r="J264" s="115"/>
      <c r="K264" s="115"/>
      <c r="L264" s="115"/>
      <c r="M264" s="115"/>
      <c r="N264" s="115"/>
      <c r="O264" s="115"/>
      <c r="P264" s="115"/>
      <c r="Q264" s="115"/>
      <c r="R264" s="115"/>
      <c r="S264" s="115"/>
      <c r="T264" s="115"/>
      <c r="U264" s="115"/>
      <c r="V264" s="115"/>
      <c r="W264" s="115"/>
      <c r="X264" s="115"/>
      <c r="Y264" s="115"/>
      <c r="Z264" s="115">
        <f t="shared" si="79"/>
        <v>0</v>
      </c>
      <c r="AA264" s="115">
        <f>AA263-AA228</f>
        <v>0</v>
      </c>
      <c r="AB264" s="115">
        <f>AB263-AB228</f>
        <v>0</v>
      </c>
      <c r="AC264" s="115">
        <f>AC263-AC228</f>
        <v>0</v>
      </c>
      <c r="AD264" s="124"/>
      <c r="AF264" s="124"/>
      <c r="AG264" s="124"/>
      <c r="AH264" s="124"/>
    </row>
  </sheetData>
  <autoFilter ref="A5:AH187" xr:uid="{00000000-0009-0000-0000-000008000000}"/>
  <mergeCells count="5">
    <mergeCell ref="B4:B5"/>
    <mergeCell ref="C4:C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&amp;C&amp;P +20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命名范围</vt:lpstr>
      </vt:variant>
      <vt:variant>
        <vt:i4>6</vt:i4>
      </vt:variant>
    </vt:vector>
  </HeadingPairs>
  <TitlesOfParts>
    <vt:vector size="19" baseType="lpstr">
      <vt:lpstr>资产负债表</vt:lpstr>
      <vt:lpstr>资产负债表（续）</vt:lpstr>
      <vt:lpstr>利润表</vt:lpstr>
      <vt:lpstr>现金流量表</vt:lpstr>
      <vt:lpstr>所有者权益变动表</vt:lpstr>
      <vt:lpstr>调整分录-上期</vt:lpstr>
      <vt:lpstr>TB-上期</vt:lpstr>
      <vt:lpstr>调整分录-本期</vt:lpstr>
      <vt:lpstr>TB-本期</vt:lpstr>
      <vt:lpstr>现金流量表编制模板</vt:lpstr>
      <vt:lpstr>工作底稿法调整分录</vt:lpstr>
      <vt:lpstr>工作底稿法</vt:lpstr>
      <vt:lpstr>序时账法</vt:lpstr>
      <vt:lpstr>利润表!Print_Area</vt:lpstr>
      <vt:lpstr>所有者权益变动表!Print_Area</vt:lpstr>
      <vt:lpstr>现金流量表!Print_Area</vt:lpstr>
      <vt:lpstr>资产负债表!Print_Area</vt:lpstr>
      <vt:lpstr>'资产负债表（续）'!Print_Area</vt:lpstr>
      <vt:lpstr>所有者权益变动表!Print_Titles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个人用户</dc:creator>
  <cp:lastModifiedBy>个人用户</cp:lastModifiedBy>
  <cp:lastPrinted>2020-03-13T09:42:08Z</cp:lastPrinted>
  <dcterms:created xsi:type="dcterms:W3CDTF">2019-01-14T12:36:38Z</dcterms:created>
  <dcterms:modified xsi:type="dcterms:W3CDTF">2021-01-20T05:27:07Z</dcterms:modified>
</cp:coreProperties>
</file>